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80" windowWidth="25200" windowHeight="11805"/>
  </bookViews>
  <sheets>
    <sheet name="DIP GWOD 1.2.1.a" sheetId="3" r:id="rId1"/>
  </sheets>
  <definedNames>
    <definedName name="_xlnm.Print_Area" localSheetId="0">'DIP GWOD 1.2.1.a'!$A$1:$Q$34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3"/>
  <c r="F65"/>
  <c r="G65"/>
  <c r="D65"/>
  <c r="E64"/>
  <c r="F64"/>
  <c r="G64"/>
  <c r="D64"/>
  <c r="E63"/>
  <c r="F63"/>
  <c r="G63"/>
  <c r="H63"/>
  <c r="D63"/>
  <c r="E62"/>
  <c r="F62"/>
  <c r="G62"/>
  <c r="D62"/>
  <c r="E61"/>
  <c r="F61"/>
  <c r="G61"/>
  <c r="D61"/>
  <c r="E60"/>
  <c r="F60"/>
  <c r="G60"/>
  <c r="D60"/>
  <c r="E59"/>
  <c r="F59"/>
  <c r="G59"/>
  <c r="D59"/>
  <c r="I65" l="1"/>
  <c r="I64"/>
  <c r="J64" s="1"/>
  <c r="I63"/>
  <c r="I62"/>
  <c r="I61"/>
  <c r="I60"/>
  <c r="I59"/>
  <c r="D38"/>
  <c r="G38"/>
  <c r="F38"/>
  <c r="E38"/>
  <c r="E17"/>
  <c r="F17"/>
  <c r="G17"/>
  <c r="D17"/>
  <c r="H18"/>
  <c r="E35"/>
  <c r="F35"/>
  <c r="G35"/>
  <c r="G37" s="1"/>
  <c r="D35"/>
  <c r="H39"/>
  <c r="I54"/>
  <c r="I53"/>
  <c r="I52"/>
  <c r="I51"/>
  <c r="I50"/>
  <c r="I49"/>
  <c r="I48"/>
  <c r="I47"/>
  <c r="I46"/>
  <c r="I45"/>
  <c r="I44"/>
  <c r="I43"/>
  <c r="I42"/>
  <c r="I41"/>
  <c r="I26"/>
  <c r="I27"/>
  <c r="I28"/>
  <c r="I29"/>
  <c r="I33"/>
  <c r="E14"/>
  <c r="F14"/>
  <c r="G14"/>
  <c r="D14"/>
  <c r="J59" l="1"/>
  <c r="J60"/>
  <c r="J62"/>
  <c r="F18"/>
  <c r="E18"/>
  <c r="G18"/>
  <c r="G40"/>
  <c r="D39"/>
  <c r="D18"/>
  <c r="G39"/>
  <c r="F39"/>
  <c r="E39"/>
  <c r="D37"/>
  <c r="D40" s="1"/>
  <c r="E37"/>
  <c r="E40" s="1"/>
  <c r="F37"/>
  <c r="F40" s="1"/>
  <c r="I32"/>
  <c r="I31"/>
  <c r="I30"/>
  <c r="I25"/>
  <c r="I23"/>
  <c r="I22"/>
  <c r="I21"/>
  <c r="I20"/>
  <c r="I39" l="1"/>
  <c r="I38"/>
  <c r="I40"/>
  <c r="I18"/>
  <c r="I11" l="1"/>
  <c r="E16"/>
  <c r="E19" s="1"/>
  <c r="F16"/>
  <c r="F19" s="1"/>
  <c r="G16"/>
  <c r="G19" s="1"/>
  <c r="D16"/>
  <c r="D19" s="1"/>
  <c r="I19" l="1"/>
  <c r="I12" s="1"/>
  <c r="I24"/>
  <c r="I17" l="1"/>
  <c r="I10" s="1"/>
  <c r="J65" s="1"/>
  <c r="J63" l="1"/>
  <c r="K63"/>
  <c r="K60"/>
  <c r="L60" s="1"/>
  <c r="K8"/>
  <c r="L8"/>
  <c r="K65"/>
  <c r="L65" s="1"/>
  <c r="K59"/>
  <c r="L59" s="1"/>
  <c r="K64"/>
  <c r="L64" s="1"/>
  <c r="K62"/>
  <c r="L62" s="1"/>
  <c r="I9"/>
  <c r="M8" l="1"/>
  <c r="L63"/>
</calcChain>
</file>

<file path=xl/sharedStrings.xml><?xml version="1.0" encoding="utf-8"?>
<sst xmlns="http://schemas.openxmlformats.org/spreadsheetml/2006/main" count="124" uniqueCount="57">
  <si>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</si>
  <si>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</si>
  <si>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</si>
  <si>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</si>
  <si>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</si>
  <si>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</si>
  <si>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</si>
  <si>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</si>
  <si>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</si>
  <si>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Wnioskowany poziom dofinansowania w %</t>
  </si>
  <si>
    <t>Kat. 1. Przygotowanie dokumentacji projektu</t>
  </si>
  <si>
    <t>Poprawność danych</t>
  </si>
  <si>
    <t>Maksymalny dozwolony udział</t>
  </si>
  <si>
    <t>Udział wnioskowany</t>
  </si>
  <si>
    <t>Sumy: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</si>
  <si>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</si>
  <si>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</si>
  <si>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</si>
  <si>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</si>
  <si>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</si>
  <si>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</si>
  <si>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</si>
  <si>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</si>
  <si>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</si>
  <si>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</si>
  <si>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</si>
  <si>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</si>
  <si>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</si>
  <si>
    <t>Zwiększenie maksymalnego poziomu dofinansowania*</t>
  </si>
  <si>
    <t>tak</t>
  </si>
  <si>
    <t>nie</t>
  </si>
  <si>
    <t>Wnioskowana wielkość dofinansowania w zł dot. badań przemysłowych</t>
  </si>
  <si>
    <t>Maksymalna możliwa wielkość dofinansowania dot. badań przemysłowych</t>
  </si>
  <si>
    <t>Kat. 9.2. Wydatki/koszty osobowe związane z zarządzaniem projektu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</si>
  <si>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</si>
  <si>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9.1. Wydatki/koszty wynagrodzeń badaczy, techników i pozostałych pracowników pomocniczych w jakim są oni zatrudnieni przy danym projekcie</t>
  </si>
  <si>
    <t>I. Badania przemysłowe</t>
  </si>
  <si>
    <t>II. Prace rozwojowe (eksperymentalne)</t>
  </si>
  <si>
    <t>Kat. 5. Koszty związane z leasingiem</t>
  </si>
  <si>
    <t>Kat. 2. Koszty  wynajmu i amortyzacji aparatury, sprzętu oraz koszty dotyczące WNiP</t>
  </si>
  <si>
    <t>Kat. 3.1. Koszty budynków</t>
  </si>
  <si>
    <t>Kat. 10. Wkład niepieniężny</t>
  </si>
  <si>
    <t>Kat. 11. Informacja i promocja</t>
  </si>
  <si>
    <t>Kat. 3.2. Koszty gruntów</t>
  </si>
  <si>
    <t>Kat. 4. Szkolenia</t>
  </si>
  <si>
    <t>Kat. 6. Koszty  badań</t>
  </si>
  <si>
    <t>Kat. 7. Koszty opłat finansowych, doradztwa i innych usług związanych wyłącznie z realizacją projektu</t>
  </si>
  <si>
    <t>Kat. 8. Koszty ogólne i inne koszty operacyjne, w tym koszty materiałów, dostaw i podobnych produktów, ponoszone bezpośrednio w wyniku realizacji projektu</t>
  </si>
  <si>
    <t>Suma wydatków kwalifikowalnych dot. badań przemysłowych</t>
  </si>
  <si>
    <t>Maksymalne dofinansowanie</t>
  </si>
  <si>
    <t>SUMY</t>
  </si>
  <si>
    <t xml:space="preserve">* Intensywność pomocy w przypadku badań przemysłowych i eksperymentalnych prac rozwojowych można zwiększyć o 15 punktów procentowych, do maksymalnie 80 % kosztów kwalifikowalnych,  jeżeli spełniony jest jeden z następujących warunków:
a) projekt zakłada efektywną współpracę:
- między przedsiębiorstwami, wśród których przynajmniej jedno jest MŚP, lub jest realizowany w co najmniej dwóch państwach członkowskich lub w państwie członkowskim i w państwie umawiającej się strony Porozumienia EOG, przy czym żadne pojedyncze przedsiębiorstwo nie ponosi więcej niż 70 % kosztów kwalifikowalnych, lub
- między przedsiębiorstwem i co najmniej jedną organizacją prowadzącą badania i upowszechniającą wiedzę, jeżeli ta ostatnia ponosi co najmniej 10 % kosztów kwalifikowalnych i ma prawo do publikowania własnych wyników badań
b) wyniki projektu są szeroko rozpowszechniane podczas konferencji, za pośrednictwem publikacji, ogólnodostępnych baz bądź oprogramowania bezpłatnego lub otwartego.
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</si>
  <si>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 **</t>
    </r>
  </si>
  <si>
    <t>**UWAGA!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</si>
  <si>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Suma kosztów kwalifikowalnych ogółem</t>
  </si>
  <si>
    <t>Wnioskowane dofinansowanie ogółem</t>
  </si>
  <si>
    <t>Kategorie wydatków które są ograniczone limitem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</si>
</sst>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9">
    <xf numFmtId="0" fontId="0" fillId="0" borderId="0" xfId="0"/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horizontal="left" vertical="center" wrapText="1" indent="1"/>
      <protection hidden="1"/>
    </xf>
    <xf numFmtId="0" fontId="0" fillId="3" borderId="9" xfId="0" applyFill="1" applyBorder="1" applyAlignment="1" applyProtection="1">
      <alignment horizontal="left" vertical="center" wrapText="1" indent="1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43" fontId="0" fillId="3" borderId="10" xfId="0" applyNumberForma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10" fontId="0" fillId="3" borderId="8" xfId="0" applyNumberForma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24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 wrapText="1" indent="1"/>
      <protection hidden="1"/>
    </xf>
    <xf numFmtId="4" fontId="0" fillId="3" borderId="17" xfId="0" applyNumberFormat="1" applyFill="1" applyBorder="1" applyAlignment="1" applyProtection="1">
      <alignment vertical="center"/>
      <protection hidden="1"/>
    </xf>
    <xf numFmtId="4" fontId="0" fillId="3" borderId="21" xfId="0" applyNumberFormat="1" applyFill="1" applyBorder="1" applyAlignment="1" applyProtection="1">
      <alignment vertical="center"/>
      <protection hidden="1"/>
    </xf>
    <xf numFmtId="9" fontId="0" fillId="3" borderId="0" xfId="0" applyNumberFormat="1" applyFill="1" applyBorder="1" applyAlignment="1" applyProtection="1">
      <alignment horizontal="center" vertical="center"/>
      <protection hidden="1"/>
    </xf>
    <xf numFmtId="10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10" fontId="0" fillId="3" borderId="0" xfId="1" applyNumberFormat="1" applyFont="1" applyFill="1" applyBorder="1" applyAlignment="1" applyProtection="1">
      <alignment horizontal="center" vertical="center" wrapText="1"/>
      <protection hidden="1"/>
    </xf>
    <xf numFmtId="9" fontId="0" fillId="3" borderId="12" xfId="1" applyFont="1" applyFill="1" applyBorder="1" applyAlignment="1" applyProtection="1">
      <alignment horizontal="center" vertical="center"/>
      <protection hidden="1"/>
    </xf>
    <xf numFmtId="9" fontId="0" fillId="3" borderId="6" xfId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 indent="1"/>
      <protection hidden="1"/>
    </xf>
    <xf numFmtId="0" fontId="2" fillId="3" borderId="12" xfId="0" applyFont="1" applyFill="1" applyBorder="1" applyAlignment="1" applyProtection="1">
      <alignment horizontal="left" vertical="center" wrapText="1" indent="1"/>
      <protection hidden="1"/>
    </xf>
    <xf numFmtId="43" fontId="0" fillId="0" borderId="12" xfId="0" applyNumberForma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left" vertical="center" wrapText="1" indent="1"/>
      <protection hidden="1"/>
    </xf>
    <xf numFmtId="43" fontId="0" fillId="0" borderId="10" xfId="0" applyNumberFormat="1" applyFill="1" applyBorder="1" applyAlignment="1" applyProtection="1">
      <alignment vertical="center"/>
      <protection locked="0"/>
    </xf>
    <xf numFmtId="4" fontId="0" fillId="3" borderId="18" xfId="0" applyNumberFormat="1" applyFill="1" applyBorder="1" applyAlignment="1" applyProtection="1">
      <alignment vertical="center"/>
      <protection hidden="1"/>
    </xf>
    <xf numFmtId="10" fontId="0" fillId="3" borderId="10" xfId="0" applyNumberForma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center" wrapText="1" indent="1"/>
      <protection hidden="1"/>
    </xf>
    <xf numFmtId="43" fontId="1" fillId="3" borderId="2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right" vertical="center" wrapText="1" indent="1"/>
      <protection hidden="1"/>
    </xf>
    <xf numFmtId="165" fontId="0" fillId="3" borderId="0" xfId="0" applyNumberFormat="1" applyFill="1" applyBorder="1" applyAlignment="1" applyProtection="1">
      <alignment horizontal="center" vertical="center"/>
      <protection hidden="1"/>
    </xf>
    <xf numFmtId="43" fontId="1" fillId="3" borderId="27" xfId="0" applyNumberFormat="1" applyFont="1" applyFill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horizontal="center" vertical="center" wrapText="1"/>
      <protection hidden="1"/>
    </xf>
    <xf numFmtId="4" fontId="0" fillId="3" borderId="2" xfId="0" applyNumberFormat="1" applyFill="1" applyBorder="1" applyAlignment="1" applyProtection="1">
      <alignment horizontal="center" vertical="center"/>
      <protection hidden="1"/>
    </xf>
    <xf numFmtId="43" fontId="0" fillId="3" borderId="2" xfId="0" applyNumberFormat="1" applyFill="1" applyBorder="1" applyAlignment="1" applyProtection="1">
      <alignment horizontal="center" vertical="center"/>
      <protection hidden="1"/>
    </xf>
    <xf numFmtId="4" fontId="0" fillId="3" borderId="27" xfId="0" applyNumberForma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horizontal="center" vertical="center"/>
      <protection hidden="1"/>
    </xf>
    <xf numFmtId="43" fontId="1" fillId="3" borderId="13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Protection="1"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43" fontId="1" fillId="3" borderId="6" xfId="0" applyNumberFormat="1" applyFont="1" applyFill="1" applyBorder="1" applyAlignment="1" applyProtection="1">
      <alignment vertical="center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0" xfId="0" applyNumberForma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43" fontId="6" fillId="3" borderId="14" xfId="0" applyNumberFormat="1" applyFont="1" applyFill="1" applyBorder="1" applyAlignment="1" applyProtection="1">
      <alignment horizontal="center" vertical="center"/>
      <protection hidden="1"/>
    </xf>
    <xf numFmtId="43" fontId="0" fillId="3" borderId="14" xfId="0" applyNumberFormat="1" applyFill="1" applyBorder="1" applyAlignment="1" applyProtection="1">
      <alignment horizontal="center" vertical="center" wrapText="1"/>
      <protection hidden="1"/>
    </xf>
    <xf numFmtId="43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10" fontId="0" fillId="3" borderId="9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0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1" xfId="1" applyNumberFormat="1" applyFont="1" applyFill="1" applyBorder="1" applyAlignment="1" applyProtection="1">
      <alignment horizontal="center" vertical="center"/>
      <protection hidden="1"/>
    </xf>
    <xf numFmtId="10" fontId="0" fillId="3" borderId="7" xfId="0" applyNumberFormat="1" applyFill="1" applyBorder="1" applyAlignment="1" applyProtection="1">
      <alignment horizontal="center" vertical="center"/>
      <protection hidden="1"/>
    </xf>
    <xf numFmtId="10" fontId="0" fillId="3" borderId="9" xfId="0" applyNumberForma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165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1" xfId="0" applyNumberForma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right" vertical="center" indent="1"/>
      <protection hidden="1"/>
    </xf>
    <xf numFmtId="0" fontId="1" fillId="3" borderId="1" xfId="0" applyFont="1" applyFill="1" applyBorder="1" applyAlignment="1" applyProtection="1">
      <alignment horizontal="right" vertical="center" indent="1"/>
      <protection hidden="1"/>
    </xf>
    <xf numFmtId="0" fontId="1" fillId="3" borderId="7" xfId="0" applyFont="1" applyFill="1" applyBorder="1" applyAlignment="1" applyProtection="1">
      <alignment horizontal="right" vertical="center" indent="1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19" xfId="0" applyFont="1" applyFill="1" applyBorder="1" applyAlignment="1" applyProtection="1">
      <alignment horizontal="right" vertical="center" wrapText="1" indent="1"/>
      <protection hidden="1"/>
    </xf>
    <xf numFmtId="0" fontId="1" fillId="3" borderId="3" xfId="0" applyFont="1" applyFill="1" applyBorder="1" applyAlignment="1" applyProtection="1">
      <alignment horizontal="right" vertical="center" wrapText="1" indent="1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right" vertical="center"/>
      <protection locked="0"/>
    </xf>
    <xf numFmtId="0" fontId="6" fillId="3" borderId="17" xfId="0" applyFont="1" applyFill="1" applyBorder="1" applyAlignment="1" applyProtection="1">
      <alignment horizontal="right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3" borderId="20" xfId="0" applyFont="1" applyFill="1" applyBorder="1" applyAlignment="1" applyProtection="1">
      <alignment horizontal="right" vertical="center"/>
      <protection locked="0"/>
    </xf>
    <xf numFmtId="0" fontId="6" fillId="3" borderId="18" xfId="0" applyFont="1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0" fontId="1" fillId="3" borderId="8" xfId="0" applyFont="1" applyFill="1" applyBorder="1" applyAlignment="1" applyProtection="1">
      <alignment horizontal="right" vertical="center" wrapText="1" indent="1"/>
      <protection hidden="1"/>
    </xf>
    <xf numFmtId="0" fontId="1" fillId="3" borderId="1" xfId="0" applyFont="1" applyFill="1" applyBorder="1" applyAlignment="1" applyProtection="1">
      <alignment horizontal="right" vertical="center" wrapText="1" indent="1"/>
      <protection hidden="1"/>
    </xf>
    <xf numFmtId="0" fontId="1" fillId="3" borderId="20" xfId="0" applyFont="1" applyFill="1" applyBorder="1" applyAlignment="1" applyProtection="1">
      <alignment horizontal="right" vertical="center" wrapText="1" indent="1"/>
      <protection hidden="1"/>
    </xf>
    <xf numFmtId="0" fontId="1" fillId="3" borderId="16" xfId="0" applyFont="1" applyFill="1" applyBorder="1" applyAlignment="1" applyProtection="1">
      <alignment horizontal="right" vertical="center" wrapText="1" indent="1"/>
      <protection hidden="1"/>
    </xf>
    <xf numFmtId="10" fontId="0" fillId="3" borderId="31" xfId="0" applyNumberFormat="1" applyFill="1" applyBorder="1" applyAlignment="1" applyProtection="1">
      <alignment horizontal="center" vertical="center"/>
      <protection hidden="1"/>
    </xf>
    <xf numFmtId="10" fontId="0" fillId="3" borderId="32" xfId="0" applyNumberFormat="1" applyFill="1" applyBorder="1" applyAlignment="1" applyProtection="1">
      <alignment horizontal="center" vertical="center"/>
      <protection hidden="1"/>
    </xf>
    <xf numFmtId="10" fontId="0" fillId="3" borderId="34" xfId="0" applyNumberFormat="1" applyFill="1" applyBorder="1" applyAlignment="1" applyProtection="1">
      <alignment horizontal="center" vertical="center"/>
      <protection hidden="1"/>
    </xf>
    <xf numFmtId="10" fontId="0" fillId="3" borderId="4" xfId="0" applyNumberFormat="1" applyFill="1" applyBorder="1" applyAlignment="1" applyProtection="1">
      <alignment horizontal="center" vertical="center"/>
      <protection hidden="1"/>
    </xf>
    <xf numFmtId="0" fontId="1" fillId="3" borderId="33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right" vertical="center" wrapText="1" indent="1"/>
      <protection hidden="1"/>
    </xf>
    <xf numFmtId="0" fontId="0" fillId="3" borderId="12" xfId="0" applyFill="1" applyBorder="1" applyAlignment="1" applyProtection="1">
      <alignment horizontal="right" vertical="center" wrapText="1" indent="1"/>
      <protection hidden="1"/>
    </xf>
    <xf numFmtId="0" fontId="0" fillId="3" borderId="8" xfId="0" applyFill="1" applyBorder="1" applyAlignment="1" applyProtection="1">
      <alignment horizontal="right" vertical="center" wrapText="1" indent="1"/>
      <protection hidden="1"/>
    </xf>
    <xf numFmtId="0" fontId="0" fillId="3" borderId="1" xfId="0" applyFill="1" applyBorder="1" applyAlignment="1" applyProtection="1">
      <alignment horizontal="right" vertical="center" wrapText="1" indent="1"/>
      <protection hidden="1"/>
    </xf>
    <xf numFmtId="0" fontId="0" fillId="3" borderId="9" xfId="0" applyFill="1" applyBorder="1" applyAlignment="1" applyProtection="1">
      <alignment horizontal="right" vertical="center" wrapText="1" indent="1"/>
      <protection hidden="1"/>
    </xf>
    <xf numFmtId="0" fontId="0" fillId="3" borderId="10" xfId="0" applyFill="1" applyBorder="1" applyAlignment="1" applyProtection="1">
      <alignment horizontal="right" vertical="center" wrapText="1" inden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135"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99"/>
  <sheetViews>
    <sheetView tabSelected="1" zoomScale="85" zoomScaleNormal="85" zoomScaleSheetLayoutView="85" workbookViewId="0">
      <selection activeCell="F27" sqref="F27"/>
    </sheetView>
  </sheetViews>
  <sheetFormatPr defaultRowHeight="15"/>
  <cols>
    <col min="1" max="1" width="3.42578125" style="3" customWidth="1"/>
    <col min="2" max="2" width="62.42578125" style="3" customWidth="1"/>
    <col min="3" max="3" width="17.28515625" style="3" customWidth="1"/>
    <col min="4" max="4" width="16.5703125" style="3" customWidth="1"/>
    <col min="5" max="5" width="21.85546875" style="3" customWidth="1"/>
    <col min="6" max="6" width="19.28515625" style="3" customWidth="1"/>
    <col min="7" max="7" width="16.28515625" style="3" customWidth="1"/>
    <col min="8" max="8" width="2.7109375" style="3" hidden="1" customWidth="1"/>
    <col min="9" max="9" width="31.28515625" style="3" customWidth="1"/>
    <col min="10" max="10" width="19.7109375" style="1" customWidth="1"/>
    <col min="11" max="11" width="20.140625" style="1" customWidth="1"/>
    <col min="12" max="12" width="32.28515625" style="1" customWidth="1"/>
    <col min="13" max="13" width="23.85546875" style="1" customWidth="1"/>
    <col min="14" max="14" width="13.42578125" style="1" bestFit="1" customWidth="1"/>
    <col min="15" max="19" width="9.140625" style="1"/>
    <col min="20" max="20" width="8.42578125" style="1" customWidth="1"/>
    <col min="21" max="29" width="9.140625" style="2"/>
    <col min="30" max="16384" width="9.140625" style="3"/>
  </cols>
  <sheetData>
    <row r="1" spans="2:21" ht="18.75">
      <c r="B1" s="21" t="s">
        <v>23</v>
      </c>
    </row>
    <row r="2" spans="2:21">
      <c r="B2" s="3" t="s">
        <v>18</v>
      </c>
    </row>
    <row r="3" spans="2:21">
      <c r="B3" s="3" t="s">
        <v>19</v>
      </c>
    </row>
    <row r="4" spans="2:21">
      <c r="B4" s="3" t="s">
        <v>17</v>
      </c>
    </row>
    <row r="5" spans="2:21">
      <c r="B5" s="3" t="s">
        <v>21</v>
      </c>
    </row>
    <row r="6" spans="2:21" ht="15.75" thickBot="1">
      <c r="B6" s="3" t="s">
        <v>20</v>
      </c>
    </row>
    <row r="7" spans="2:21" ht="31.5">
      <c r="B7" s="100"/>
      <c r="C7" s="101"/>
      <c r="D7" s="32" t="s">
        <v>0</v>
      </c>
      <c r="E7" s="33" t="s">
        <v>24</v>
      </c>
      <c r="F7" s="33" t="s">
        <v>25</v>
      </c>
      <c r="G7" s="33" t="s">
        <v>26</v>
      </c>
      <c r="H7" s="20"/>
      <c r="I7" s="129" t="s">
        <v>50</v>
      </c>
      <c r="K7" s="89" t="s">
        <v>15</v>
      </c>
      <c r="L7" s="90" t="s">
        <v>7</v>
      </c>
      <c r="M7" s="91" t="s">
        <v>22</v>
      </c>
      <c r="N7" s="41"/>
      <c r="O7" s="59"/>
      <c r="P7" s="59"/>
      <c r="Q7" s="59"/>
      <c r="R7" s="59"/>
      <c r="S7" s="59"/>
      <c r="T7" s="59"/>
      <c r="U7" s="59"/>
    </row>
    <row r="8" spans="2:21" ht="19.5" thickBot="1">
      <c r="B8" s="102" t="s">
        <v>5</v>
      </c>
      <c r="C8" s="103"/>
      <c r="D8" s="58" t="s">
        <v>3</v>
      </c>
      <c r="E8" s="58" t="s">
        <v>3</v>
      </c>
      <c r="F8" s="58" t="s">
        <v>3</v>
      </c>
      <c r="G8" s="58" t="s">
        <v>3</v>
      </c>
      <c r="H8" s="42"/>
      <c r="I8" s="130"/>
      <c r="J8" s="44"/>
      <c r="K8" s="92" t="e">
        <f>I11/I10</f>
        <v>#DIV/0!</v>
      </c>
      <c r="L8" s="93" t="e">
        <f>I12/I10</f>
        <v>#DIV/0!</v>
      </c>
      <c r="M8" s="94" t="e">
        <f>K8-L8</f>
        <v>#DIV/0!</v>
      </c>
      <c r="N8" s="59"/>
      <c r="O8" s="59"/>
      <c r="P8" s="59"/>
      <c r="Q8" s="59"/>
      <c r="R8" s="59"/>
      <c r="S8" s="59"/>
      <c r="T8" s="59"/>
      <c r="U8" s="59"/>
    </row>
    <row r="9" spans="2:21" ht="45.75" thickBot="1">
      <c r="B9" s="102" t="s">
        <v>28</v>
      </c>
      <c r="C9" s="103"/>
      <c r="D9" s="111" t="s">
        <v>29</v>
      </c>
      <c r="E9" s="111"/>
      <c r="F9" s="111"/>
      <c r="G9" s="111"/>
      <c r="H9" s="42"/>
      <c r="I9" s="74" t="str">
        <f>IF(I10&gt;5000000,"Przekroczenie maksymalnej kwoty kwalifikowalnej",IF(I10&lt;100000,"Minimalna wartość wydatków kwalifikowalnych wynosi 100 000,00 PLN","OK"))</f>
        <v>Minimalna wartość wydatków kwalifikowalnych wynosi 100 000,00 PLN</v>
      </c>
      <c r="J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2:21" ht="45" customHeight="1">
      <c r="B10" s="112" t="s">
        <v>54</v>
      </c>
      <c r="C10" s="113"/>
      <c r="D10" s="113"/>
      <c r="E10" s="113"/>
      <c r="F10" s="113"/>
      <c r="G10" s="113"/>
      <c r="H10" s="43"/>
      <c r="I10" s="85">
        <f>I17+I38</f>
        <v>0</v>
      </c>
      <c r="J10" s="59"/>
      <c r="K10" s="133" t="s">
        <v>16</v>
      </c>
      <c r="L10" s="134"/>
      <c r="M10" s="88"/>
      <c r="N10" s="59"/>
      <c r="O10" s="59"/>
      <c r="P10" s="59"/>
      <c r="Q10" s="59"/>
      <c r="R10" s="59"/>
      <c r="S10" s="59"/>
      <c r="T10" s="59"/>
      <c r="U10" s="59"/>
    </row>
    <row r="11" spans="2:21" ht="23.25" customHeight="1">
      <c r="B11" s="117" t="s">
        <v>49</v>
      </c>
      <c r="C11" s="118"/>
      <c r="D11" s="118"/>
      <c r="E11" s="118"/>
      <c r="F11" s="118"/>
      <c r="G11" s="118"/>
      <c r="H11" s="18"/>
      <c r="I11" s="86">
        <f>I18+I39</f>
        <v>0</v>
      </c>
      <c r="J11" s="59"/>
      <c r="K11" s="135" t="s">
        <v>27</v>
      </c>
      <c r="L11" s="136"/>
      <c r="M11" s="98"/>
      <c r="N11" s="59"/>
      <c r="O11" s="59"/>
      <c r="P11" s="59"/>
      <c r="Q11" s="59"/>
      <c r="R11" s="59"/>
      <c r="S11" s="59"/>
      <c r="T11" s="59"/>
      <c r="U11" s="59"/>
    </row>
    <row r="12" spans="2:21" ht="39" customHeight="1" thickBot="1">
      <c r="B12" s="115" t="s">
        <v>55</v>
      </c>
      <c r="C12" s="116"/>
      <c r="D12" s="116"/>
      <c r="E12" s="116"/>
      <c r="F12" s="116"/>
      <c r="G12" s="116"/>
      <c r="H12" s="56"/>
      <c r="I12" s="87">
        <f>I19+I40</f>
        <v>0</v>
      </c>
      <c r="J12" s="59"/>
      <c r="K12" s="137"/>
      <c r="L12" s="138"/>
      <c r="M12" s="99"/>
      <c r="N12" s="59"/>
      <c r="O12" s="59"/>
      <c r="P12" s="59"/>
      <c r="Q12" s="59"/>
      <c r="R12" s="59"/>
      <c r="S12" s="59"/>
      <c r="T12" s="59"/>
      <c r="U12" s="59"/>
    </row>
    <row r="13" spans="2:21" ht="19.5" thickBot="1">
      <c r="B13" s="34"/>
      <c r="C13" s="35"/>
      <c r="D13" s="114" t="s">
        <v>36</v>
      </c>
      <c r="E13" s="114"/>
      <c r="F13" s="114"/>
      <c r="G13" s="114"/>
      <c r="H13" s="55"/>
      <c r="I13" s="7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2:21">
      <c r="B14" s="104" t="s">
        <v>6</v>
      </c>
      <c r="C14" s="105"/>
      <c r="D14" s="45">
        <f>IF($D$9=$F$94,IF(D8=$D$93,50%,IF(D8=$D$94,60%,IF(D8=$D$95,70%,70%))),IF(D8=$D$93,65%,IF(D8=$D$94,75%,IF(D8=$D$95,80%,80%))))</f>
        <v>0.8</v>
      </c>
      <c r="E14" s="45">
        <f>IF($D$9=$F$94,IF(E8=$D$93,50%,IF(E8=$D$94,60%,IF(E8=$D$95,70%,70%))),IF(E8=$D$93,65%,IF(E8=$D$94,75%,IF(E8=$D$95,80%,80%))))</f>
        <v>0.8</v>
      </c>
      <c r="F14" s="45">
        <f>IF($D$9=$F$94,IF(F8=$D$93,50%,IF(F8=$D$94,60%,IF(F8=$D$95,70%,70%))),IF(F8=$D$93,65%,IF(F8=$D$94,75%,IF(F8=$D$95,80%,80%))))</f>
        <v>0.8</v>
      </c>
      <c r="G14" s="45">
        <f>IF($D$9=$F$94,IF(G8=$D$93,50%,IF(G8=$D$94,60%,IF(G8=$D$95,70%,70%))),IF(G8=$D$93,65%,IF(G8=$D$94,75%,IF(G8=$D$95,80%,80%))))</f>
        <v>0.8</v>
      </c>
      <c r="H14" s="46"/>
      <c r="I14" s="131" t="s">
        <v>14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2:21">
      <c r="B15" s="102" t="s">
        <v>9</v>
      </c>
      <c r="C15" s="103"/>
      <c r="D15" s="10"/>
      <c r="E15" s="10"/>
      <c r="F15" s="10"/>
      <c r="G15" s="10"/>
      <c r="H15" s="42"/>
      <c r="I15" s="132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2:21" ht="18.75">
      <c r="B16" s="102" t="s">
        <v>9</v>
      </c>
      <c r="C16" s="103"/>
      <c r="D16" s="40">
        <f>IF(D15&gt;D14, "Popraw wartość",D15)</f>
        <v>0</v>
      </c>
      <c r="E16" s="40">
        <f t="shared" ref="E16:G16" si="0">IF(E15&gt;E14, "Popraw wartość",E15)</f>
        <v>0</v>
      </c>
      <c r="F16" s="40">
        <f t="shared" si="0"/>
        <v>0</v>
      </c>
      <c r="G16" s="40">
        <f t="shared" si="0"/>
        <v>0</v>
      </c>
      <c r="H16" s="42"/>
      <c r="I16" s="12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2:22">
      <c r="B17" s="106" t="s">
        <v>48</v>
      </c>
      <c r="C17" s="107"/>
      <c r="D17" s="14">
        <f>SUM(D20:D33)</f>
        <v>0</v>
      </c>
      <c r="E17" s="14">
        <f t="shared" ref="E17:G17" si="1">SUM(E20:E33)</f>
        <v>0</v>
      </c>
      <c r="F17" s="14">
        <f t="shared" si="1"/>
        <v>0</v>
      </c>
      <c r="G17" s="14">
        <f t="shared" si="1"/>
        <v>0</v>
      </c>
      <c r="H17" s="65"/>
      <c r="I17" s="69">
        <f>D17+E17+F17+G17</f>
        <v>0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2:22">
      <c r="B18" s="119" t="s">
        <v>32</v>
      </c>
      <c r="C18" s="120"/>
      <c r="D18" s="14">
        <f>D17*D14</f>
        <v>0</v>
      </c>
      <c r="E18" s="14">
        <f t="shared" ref="E18:G18" si="2">E17*E14</f>
        <v>0</v>
      </c>
      <c r="F18" s="14">
        <f t="shared" si="2"/>
        <v>0</v>
      </c>
      <c r="G18" s="14">
        <f t="shared" si="2"/>
        <v>0</v>
      </c>
      <c r="H18" s="66">
        <f t="shared" ref="H18" si="3">SUM(H20:H33)</f>
        <v>58035.71</v>
      </c>
      <c r="I18" s="70">
        <f>SUM(D18:G18)</f>
        <v>0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2:22" ht="15.75" thickBot="1">
      <c r="B19" s="121" t="s">
        <v>31</v>
      </c>
      <c r="C19" s="122"/>
      <c r="D19" s="19">
        <f>D17*D16</f>
        <v>0</v>
      </c>
      <c r="E19" s="19">
        <f t="shared" ref="E19:G19" si="4">E17*E16</f>
        <v>0</v>
      </c>
      <c r="F19" s="19">
        <f t="shared" si="4"/>
        <v>0</v>
      </c>
      <c r="G19" s="19">
        <f t="shared" si="4"/>
        <v>0</v>
      </c>
      <c r="H19" s="67"/>
      <c r="I19" s="71">
        <f>D19+E19+F19+G19</f>
        <v>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2:22" ht="25.5">
      <c r="B20" s="47" t="s">
        <v>10</v>
      </c>
      <c r="C20" s="48" t="s">
        <v>8</v>
      </c>
      <c r="D20" s="49"/>
      <c r="E20" s="49"/>
      <c r="F20" s="49"/>
      <c r="G20" s="49"/>
      <c r="H20" s="49">
        <v>58035.71</v>
      </c>
      <c r="I20" s="72">
        <f>SUM(D20:G20)</f>
        <v>0</v>
      </c>
      <c r="J20" s="39"/>
      <c r="K20" s="22"/>
      <c r="L20" s="68"/>
    </row>
    <row r="21" spans="2:22" ht="30">
      <c r="B21" s="16" t="s">
        <v>39</v>
      </c>
      <c r="C21" s="36" t="s">
        <v>8</v>
      </c>
      <c r="D21" s="15"/>
      <c r="E21" s="15"/>
      <c r="F21" s="15"/>
      <c r="G21" s="15"/>
      <c r="H21" s="37"/>
      <c r="I21" s="70">
        <f>SUM(D21:G21)</f>
        <v>0</v>
      </c>
      <c r="J21" s="39"/>
      <c r="K21" s="4"/>
      <c r="L21" s="4"/>
    </row>
    <row r="22" spans="2:22" ht="25.5">
      <c r="B22" s="16" t="s">
        <v>40</v>
      </c>
      <c r="C22" s="36" t="s">
        <v>8</v>
      </c>
      <c r="D22" s="15"/>
      <c r="E22" s="15"/>
      <c r="F22" s="15"/>
      <c r="G22" s="15"/>
      <c r="H22" s="37"/>
      <c r="I22" s="70">
        <f>SUM(D22:G22)</f>
        <v>0</v>
      </c>
      <c r="J22" s="39"/>
      <c r="K22" s="22"/>
      <c r="L22" s="68"/>
      <c r="N22" s="27"/>
    </row>
    <row r="23" spans="2:22" ht="25.5">
      <c r="B23" s="16" t="s">
        <v>43</v>
      </c>
      <c r="C23" s="36" t="s">
        <v>8</v>
      </c>
      <c r="D23" s="15"/>
      <c r="E23" s="15"/>
      <c r="F23" s="15"/>
      <c r="G23" s="15"/>
      <c r="H23" s="37"/>
      <c r="I23" s="70">
        <f>SUM(D23:G23)</f>
        <v>0</v>
      </c>
      <c r="J23" s="39"/>
      <c r="K23" s="22"/>
      <c r="L23" s="68"/>
    </row>
    <row r="24" spans="2:22" ht="25.5">
      <c r="B24" s="16" t="s">
        <v>44</v>
      </c>
      <c r="C24" s="36" t="s">
        <v>8</v>
      </c>
      <c r="D24" s="15"/>
      <c r="E24" s="15"/>
      <c r="F24" s="15"/>
      <c r="G24" s="15"/>
      <c r="H24" s="37"/>
      <c r="I24" s="70">
        <f t="shared" ref="I24" si="5">SUM(D24:G24)</f>
        <v>0</v>
      </c>
      <c r="J24" s="39"/>
      <c r="K24" s="22"/>
      <c r="L24" s="68"/>
    </row>
    <row r="25" spans="2:22" ht="25.5">
      <c r="B25" s="16" t="s">
        <v>38</v>
      </c>
      <c r="C25" s="36" t="s">
        <v>8</v>
      </c>
      <c r="D25" s="15"/>
      <c r="E25" s="15"/>
      <c r="F25" s="15"/>
      <c r="G25" s="15"/>
      <c r="H25" s="37"/>
      <c r="I25" s="70">
        <f t="shared" ref="I25:I32" si="6">SUM(D25:G25)</f>
        <v>0</v>
      </c>
      <c r="J25" s="39"/>
      <c r="K25" s="4"/>
      <c r="L25" s="4"/>
    </row>
    <row r="26" spans="2:22" ht="25.5">
      <c r="B26" s="16" t="s">
        <v>45</v>
      </c>
      <c r="C26" s="36" t="s">
        <v>8</v>
      </c>
      <c r="D26" s="15"/>
      <c r="E26" s="15"/>
      <c r="F26" s="15"/>
      <c r="G26" s="15"/>
      <c r="H26" s="37"/>
      <c r="I26" s="70">
        <f t="shared" si="6"/>
        <v>0</v>
      </c>
      <c r="J26" s="39"/>
      <c r="K26" s="4"/>
      <c r="L26" s="4"/>
    </row>
    <row r="27" spans="2:22" ht="30">
      <c r="B27" s="16" t="s">
        <v>46</v>
      </c>
      <c r="C27" s="36" t="s">
        <v>8</v>
      </c>
      <c r="D27" s="15"/>
      <c r="E27" s="15"/>
      <c r="F27" s="15"/>
      <c r="G27" s="15"/>
      <c r="H27" s="37"/>
      <c r="I27" s="70">
        <f t="shared" si="6"/>
        <v>0</v>
      </c>
    </row>
    <row r="28" spans="2:22" ht="45">
      <c r="B28" s="16" t="s">
        <v>47</v>
      </c>
      <c r="C28" s="36" t="s">
        <v>8</v>
      </c>
      <c r="D28" s="15"/>
      <c r="E28" s="15"/>
      <c r="F28" s="15"/>
      <c r="G28" s="15"/>
      <c r="H28" s="37"/>
      <c r="I28" s="70">
        <f t="shared" si="6"/>
        <v>0</v>
      </c>
      <c r="J28" s="61"/>
      <c r="K28" s="61"/>
      <c r="L28" s="4"/>
    </row>
    <row r="29" spans="2:22" ht="45">
      <c r="B29" s="16" t="s">
        <v>35</v>
      </c>
      <c r="C29" s="36" t="s">
        <v>8</v>
      </c>
      <c r="D29" s="15"/>
      <c r="E29" s="15"/>
      <c r="F29" s="15"/>
      <c r="G29" s="15"/>
      <c r="H29" s="37"/>
      <c r="I29" s="70">
        <f t="shared" si="6"/>
        <v>0</v>
      </c>
      <c r="J29" s="61"/>
      <c r="K29" s="61"/>
      <c r="L29" s="4"/>
      <c r="M29" s="30"/>
      <c r="N29" s="30"/>
      <c r="O29" s="30"/>
      <c r="P29" s="30"/>
      <c r="Q29" s="30"/>
      <c r="R29" s="30"/>
      <c r="S29" s="30"/>
      <c r="T29" s="30"/>
      <c r="U29" s="30"/>
      <c r="V29" s="84"/>
    </row>
    <row r="30" spans="2:22" ht="30">
      <c r="B30" s="16" t="s">
        <v>33</v>
      </c>
      <c r="C30" s="36" t="s">
        <v>8</v>
      </c>
      <c r="D30" s="15"/>
      <c r="E30" s="15"/>
      <c r="F30" s="15"/>
      <c r="G30" s="15"/>
      <c r="H30" s="37"/>
      <c r="I30" s="70">
        <f t="shared" si="6"/>
        <v>0</v>
      </c>
      <c r="J30" s="61"/>
      <c r="K30" s="61"/>
      <c r="L30" s="4"/>
      <c r="M30" s="30"/>
      <c r="N30" s="30"/>
      <c r="O30" s="30"/>
      <c r="P30" s="30"/>
      <c r="Q30" s="30"/>
      <c r="R30" s="30"/>
      <c r="S30" s="30"/>
      <c r="T30" s="30"/>
      <c r="U30" s="30"/>
      <c r="V30" s="84"/>
    </row>
    <row r="31" spans="2:22" ht="30">
      <c r="B31" s="16" t="s">
        <v>34</v>
      </c>
      <c r="C31" s="36" t="s">
        <v>8</v>
      </c>
      <c r="D31" s="15"/>
      <c r="E31" s="15"/>
      <c r="F31" s="15"/>
      <c r="G31" s="15"/>
      <c r="H31" s="37"/>
      <c r="I31" s="70">
        <f t="shared" si="6"/>
        <v>0</v>
      </c>
      <c r="K31" s="61"/>
      <c r="L31" s="4"/>
      <c r="M31" s="30"/>
      <c r="N31" s="30"/>
      <c r="O31" s="30"/>
      <c r="P31" s="30"/>
      <c r="Q31" s="30"/>
      <c r="R31" s="30"/>
      <c r="S31" s="30"/>
      <c r="T31" s="30"/>
      <c r="U31" s="30"/>
      <c r="V31" s="84"/>
    </row>
    <row r="32" spans="2:22" ht="25.5">
      <c r="B32" s="16" t="s">
        <v>41</v>
      </c>
      <c r="C32" s="36" t="s">
        <v>8</v>
      </c>
      <c r="D32" s="15"/>
      <c r="E32" s="15"/>
      <c r="F32" s="15"/>
      <c r="G32" s="15"/>
      <c r="H32" s="37"/>
      <c r="I32" s="70">
        <f t="shared" si="6"/>
        <v>0</v>
      </c>
      <c r="J32" s="39"/>
      <c r="K32" s="22"/>
      <c r="L32" s="68"/>
      <c r="M32" s="6"/>
      <c r="N32" s="4"/>
      <c r="O32" s="4"/>
      <c r="P32" s="4"/>
      <c r="Q32" s="4"/>
      <c r="R32" s="4"/>
      <c r="S32" s="4"/>
      <c r="T32" s="4"/>
      <c r="U32" s="84"/>
      <c r="V32" s="84"/>
    </row>
    <row r="33" spans="2:21" ht="26.25" thickBot="1">
      <c r="B33" s="17" t="s">
        <v>42</v>
      </c>
      <c r="C33" s="50" t="s">
        <v>8</v>
      </c>
      <c r="D33" s="51"/>
      <c r="E33" s="51"/>
      <c r="F33" s="51"/>
      <c r="G33" s="51"/>
      <c r="H33" s="52"/>
      <c r="I33" s="73">
        <f>SUM(D33:G33)</f>
        <v>0</v>
      </c>
      <c r="J33" s="39"/>
      <c r="K33" s="22"/>
      <c r="L33" s="68"/>
      <c r="M33" s="3"/>
      <c r="N33" s="3"/>
      <c r="O33" s="3"/>
      <c r="P33" s="3"/>
      <c r="Q33" s="28"/>
      <c r="R33" s="28"/>
      <c r="S33" s="28"/>
      <c r="T33" s="28"/>
    </row>
    <row r="34" spans="2:21" ht="19.5" thickBot="1">
      <c r="B34" s="34"/>
      <c r="C34" s="35"/>
      <c r="D34" s="114" t="s">
        <v>37</v>
      </c>
      <c r="E34" s="114"/>
      <c r="F34" s="114"/>
      <c r="G34" s="114"/>
      <c r="H34" s="57"/>
      <c r="I34" s="75"/>
      <c r="J34" s="6"/>
      <c r="K34" s="6"/>
      <c r="L34" s="6"/>
    </row>
    <row r="35" spans="2:21">
      <c r="B35" s="104" t="s">
        <v>6</v>
      </c>
      <c r="C35" s="105"/>
      <c r="D35" s="45">
        <f>IF($D$9=$F$94,IF(D$8=$D$93,25%,IF(D$8=$D$94,35%,IF(D$8=$D$95,45%,45%))),IF(D$8=$D$93,40%,IF(D$8=$D$94,50%,IF(D$8=$D$95,60%,60%))))</f>
        <v>0.6</v>
      </c>
      <c r="E35" s="45">
        <f>IF($D$9=$F$94,IF(E$8=$D$93,25%,IF(E$8=$D$94,35%,IF(E$8=$D$95,45%,45%))),IF(E$8=$D$93,40%,IF(E$8=$D$94,50%,IF(E$8=$D$95,60%,60%))))</f>
        <v>0.6</v>
      </c>
      <c r="F35" s="45">
        <f>IF($D$9=$F$94,IF(F$8=$D$93,25%,IF(F$8=$D$94,35%,IF(F$8=$D$95,45%,45%))),IF(F$8=$D$93,40%,IF(F$8=$D$94,50%,IF(F$8=$D$95,60%,60%))))</f>
        <v>0.6</v>
      </c>
      <c r="G35" s="45">
        <f>IF($D$9=$F$94,IF(G$8=$D$93,25%,IF(G$8=$D$94,35%,IF(G$8=$D$95,45%,45%))),IF(G$8=$D$93,40%,IF(G$8=$D$94,50%,IF(G$8=$D$95,60%,60%))))</f>
        <v>0.6</v>
      </c>
      <c r="H35" s="46"/>
      <c r="I35" s="131" t="s">
        <v>14</v>
      </c>
      <c r="J35" s="4"/>
      <c r="K35" s="4"/>
      <c r="L35" s="4"/>
    </row>
    <row r="36" spans="2:21">
      <c r="B36" s="102" t="s">
        <v>9</v>
      </c>
      <c r="C36" s="103"/>
      <c r="D36" s="10"/>
      <c r="E36" s="10"/>
      <c r="F36" s="10"/>
      <c r="G36" s="10"/>
      <c r="H36" s="42"/>
      <c r="I36" s="132"/>
      <c r="J36" s="4"/>
      <c r="K36" s="4"/>
      <c r="L36" s="4"/>
    </row>
    <row r="37" spans="2:21" ht="18.75">
      <c r="B37" s="102" t="s">
        <v>9</v>
      </c>
      <c r="C37" s="103"/>
      <c r="D37" s="40">
        <f>IF(D36&gt;D35, "Popraw wartość",D36)</f>
        <v>0</v>
      </c>
      <c r="E37" s="40">
        <f t="shared" ref="E37:G37" si="7">IF(E36&gt;E35, "Popraw wartość",E36)</f>
        <v>0</v>
      </c>
      <c r="F37" s="40">
        <f t="shared" si="7"/>
        <v>0</v>
      </c>
      <c r="G37" s="40">
        <f t="shared" si="7"/>
        <v>0</v>
      </c>
      <c r="H37" s="42"/>
      <c r="I37" s="128"/>
      <c r="J37" s="4"/>
      <c r="K37" s="4"/>
      <c r="L37" s="4"/>
    </row>
    <row r="38" spans="2:21">
      <c r="B38" s="106" t="s">
        <v>48</v>
      </c>
      <c r="C38" s="107"/>
      <c r="D38" s="14">
        <f>SUM(D41:D54)</f>
        <v>0</v>
      </c>
      <c r="E38" s="14">
        <f t="shared" ref="E38:G38" si="8">SUM(E41:E54)</f>
        <v>0</v>
      </c>
      <c r="F38" s="14">
        <f t="shared" si="8"/>
        <v>0</v>
      </c>
      <c r="G38" s="14">
        <f t="shared" si="8"/>
        <v>0</v>
      </c>
      <c r="H38" s="65"/>
      <c r="I38" s="69">
        <f>D38+E38+F38+G38</f>
        <v>0</v>
      </c>
      <c r="J38" s="4"/>
      <c r="K38" s="4"/>
      <c r="L38" s="4"/>
    </row>
    <row r="39" spans="2:21">
      <c r="B39" s="119" t="s">
        <v>32</v>
      </c>
      <c r="C39" s="120"/>
      <c r="D39" s="14">
        <f>D38*D35</f>
        <v>0</v>
      </c>
      <c r="E39" s="14">
        <f t="shared" ref="E39" si="9">E38*E35</f>
        <v>0</v>
      </c>
      <c r="F39" s="14">
        <f t="shared" ref="F39" si="10">F38*F35</f>
        <v>0</v>
      </c>
      <c r="G39" s="14">
        <f t="shared" ref="G39" si="11">G38*G35</f>
        <v>0</v>
      </c>
      <c r="H39" s="66" t="e">
        <f>#REF!+#REF!+#REF!+#REF!+#REF!+#REF!+H41+#REF!+H46+#REF!+#REF!+H48+#REF!+#REF!+H49+#REF!+H47</f>
        <v>#REF!</v>
      </c>
      <c r="I39" s="70">
        <f>SUM(D39:G39)</f>
        <v>0</v>
      </c>
      <c r="J39" s="4"/>
      <c r="K39" s="4"/>
      <c r="L39" s="4"/>
      <c r="M39" s="13"/>
    </row>
    <row r="40" spans="2:21" ht="15.75" thickBot="1">
      <c r="B40" s="121" t="s">
        <v>31</v>
      </c>
      <c r="C40" s="122"/>
      <c r="D40" s="19">
        <f>D38*D37</f>
        <v>0</v>
      </c>
      <c r="E40" s="19">
        <f t="shared" ref="E40:F40" si="12">E38*E37</f>
        <v>0</v>
      </c>
      <c r="F40" s="19">
        <f t="shared" si="12"/>
        <v>0</v>
      </c>
      <c r="G40" s="19">
        <f>G38*G37</f>
        <v>0</v>
      </c>
      <c r="H40" s="67"/>
      <c r="I40" s="71">
        <f>D40+E40+F40+G40</f>
        <v>0</v>
      </c>
      <c r="J40" s="64"/>
      <c r="K40" s="64"/>
      <c r="L40" s="64"/>
      <c r="P40" s="3"/>
      <c r="Q40" s="3"/>
    </row>
    <row r="41" spans="2:21" ht="25.5">
      <c r="B41" s="47" t="s">
        <v>10</v>
      </c>
      <c r="C41" s="48" t="s">
        <v>8</v>
      </c>
      <c r="D41" s="49"/>
      <c r="E41" s="49"/>
      <c r="F41" s="49"/>
      <c r="G41" s="49"/>
      <c r="H41" s="38"/>
      <c r="I41" s="72">
        <f>SUM(D41:G41)</f>
        <v>0</v>
      </c>
      <c r="J41" s="39"/>
      <c r="K41" s="22"/>
      <c r="L41" s="68"/>
    </row>
    <row r="42" spans="2:21" ht="30">
      <c r="B42" s="16" t="s">
        <v>39</v>
      </c>
      <c r="C42" s="36" t="s">
        <v>8</v>
      </c>
      <c r="D42" s="15"/>
      <c r="E42" s="15"/>
      <c r="F42" s="15"/>
      <c r="G42" s="15"/>
      <c r="H42" s="37"/>
      <c r="I42" s="70">
        <f>SUM(D42:G42)</f>
        <v>0</v>
      </c>
      <c r="J42" s="39"/>
      <c r="K42" s="4"/>
      <c r="L42" s="4"/>
    </row>
    <row r="43" spans="2:21" ht="25.5">
      <c r="B43" s="16" t="s">
        <v>40</v>
      </c>
      <c r="C43" s="36" t="s">
        <v>8</v>
      </c>
      <c r="D43" s="15"/>
      <c r="E43" s="15"/>
      <c r="F43" s="15"/>
      <c r="G43" s="15"/>
      <c r="H43" s="37"/>
      <c r="I43" s="70">
        <f>SUM(D43:G43)</f>
        <v>0</v>
      </c>
      <c r="J43" s="39"/>
      <c r="K43" s="22"/>
      <c r="L43" s="68"/>
      <c r="N43" s="27"/>
    </row>
    <row r="44" spans="2:21" ht="25.5">
      <c r="B44" s="16" t="s">
        <v>43</v>
      </c>
      <c r="C44" s="36" t="s">
        <v>8</v>
      </c>
      <c r="D44" s="15"/>
      <c r="E44" s="15"/>
      <c r="F44" s="15"/>
      <c r="G44" s="15"/>
      <c r="H44" s="37"/>
      <c r="I44" s="70">
        <f>SUM(D44:G44)</f>
        <v>0</v>
      </c>
      <c r="J44" s="39"/>
      <c r="K44" s="22"/>
      <c r="L44" s="68"/>
    </row>
    <row r="45" spans="2:21" ht="25.5">
      <c r="B45" s="16" t="s">
        <v>44</v>
      </c>
      <c r="C45" s="36" t="s">
        <v>8</v>
      </c>
      <c r="D45" s="15"/>
      <c r="E45" s="15"/>
      <c r="F45" s="15"/>
      <c r="G45" s="15"/>
      <c r="H45" s="37"/>
      <c r="I45" s="70">
        <f t="shared" ref="I45" si="13">SUM(D45:G45)</f>
        <v>0</v>
      </c>
      <c r="J45" s="39"/>
      <c r="K45" s="22"/>
      <c r="L45" s="68"/>
    </row>
    <row r="46" spans="2:21" ht="25.5">
      <c r="B46" s="16" t="s">
        <v>38</v>
      </c>
      <c r="C46" s="36" t="s">
        <v>8</v>
      </c>
      <c r="D46" s="15"/>
      <c r="E46" s="15"/>
      <c r="F46" s="15"/>
      <c r="G46" s="15"/>
      <c r="H46" s="37"/>
      <c r="I46" s="70">
        <f t="shared" ref="I46:I53" si="14">SUM(D46:G46)</f>
        <v>0</v>
      </c>
      <c r="J46" s="39"/>
      <c r="K46" s="4"/>
      <c r="L46" s="4"/>
    </row>
    <row r="47" spans="2:21" ht="25.5">
      <c r="B47" s="16" t="s">
        <v>45</v>
      </c>
      <c r="C47" s="36" t="s">
        <v>8</v>
      </c>
      <c r="D47" s="15"/>
      <c r="E47" s="15"/>
      <c r="F47" s="15"/>
      <c r="G47" s="15"/>
      <c r="H47" s="37"/>
      <c r="I47" s="70">
        <f t="shared" si="14"/>
        <v>0</v>
      </c>
      <c r="J47" s="39"/>
      <c r="K47" s="4"/>
      <c r="L47" s="4"/>
      <c r="N47" s="3"/>
      <c r="O47" s="3"/>
      <c r="P47" s="3"/>
      <c r="Q47" s="3"/>
      <c r="R47" s="3"/>
      <c r="S47" s="3"/>
      <c r="T47" s="3"/>
      <c r="U47" s="3"/>
    </row>
    <row r="48" spans="2:21" ht="30">
      <c r="B48" s="16" t="s">
        <v>46</v>
      </c>
      <c r="C48" s="36" t="s">
        <v>8</v>
      </c>
      <c r="D48" s="15"/>
      <c r="E48" s="15"/>
      <c r="F48" s="15"/>
      <c r="G48" s="15"/>
      <c r="H48" s="37"/>
      <c r="I48" s="70">
        <f t="shared" si="14"/>
        <v>0</v>
      </c>
      <c r="J48" s="39"/>
      <c r="K48" s="4"/>
      <c r="L48" s="4"/>
      <c r="N48" s="3"/>
      <c r="O48" s="3"/>
      <c r="P48" s="3"/>
      <c r="Q48" s="3"/>
      <c r="R48" s="3"/>
      <c r="S48" s="3"/>
      <c r="T48" s="3"/>
      <c r="U48" s="3"/>
    </row>
    <row r="49" spans="2:21" ht="45">
      <c r="B49" s="16" t="s">
        <v>47</v>
      </c>
      <c r="C49" s="36" t="s">
        <v>8</v>
      </c>
      <c r="D49" s="15"/>
      <c r="E49" s="15"/>
      <c r="F49" s="15"/>
      <c r="G49" s="15"/>
      <c r="H49" s="37"/>
      <c r="I49" s="70">
        <f t="shared" si="14"/>
        <v>0</v>
      </c>
      <c r="J49" s="6"/>
      <c r="K49" s="6"/>
      <c r="L49" s="6"/>
      <c r="N49" s="3"/>
      <c r="O49" s="3"/>
      <c r="P49" s="3"/>
      <c r="Q49" s="3"/>
      <c r="R49" s="3"/>
      <c r="S49" s="3"/>
      <c r="T49" s="3"/>
      <c r="U49" s="3"/>
    </row>
    <row r="50" spans="2:21" ht="45">
      <c r="B50" s="16" t="s">
        <v>35</v>
      </c>
      <c r="C50" s="36" t="s">
        <v>8</v>
      </c>
      <c r="D50" s="15"/>
      <c r="E50" s="15"/>
      <c r="F50" s="15"/>
      <c r="G50" s="15"/>
      <c r="H50" s="37"/>
      <c r="I50" s="70">
        <f t="shared" si="14"/>
        <v>0</v>
      </c>
      <c r="J50" s="61"/>
      <c r="K50" s="4"/>
      <c r="L50" s="4"/>
      <c r="M50" s="30"/>
      <c r="N50" s="30"/>
      <c r="O50" s="30"/>
      <c r="P50" s="30"/>
      <c r="Q50" s="30"/>
      <c r="R50" s="30"/>
      <c r="S50" s="30"/>
      <c r="T50" s="30"/>
      <c r="U50" s="30"/>
    </row>
    <row r="51" spans="2:21" ht="30">
      <c r="B51" s="16" t="s">
        <v>33</v>
      </c>
      <c r="C51" s="36" t="s">
        <v>8</v>
      </c>
      <c r="D51" s="15"/>
      <c r="E51" s="15"/>
      <c r="F51" s="15"/>
      <c r="G51" s="15"/>
      <c r="H51" s="37"/>
      <c r="I51" s="70">
        <f t="shared" si="14"/>
        <v>0</v>
      </c>
      <c r="J51" s="61"/>
      <c r="K51" s="62"/>
      <c r="L51" s="62"/>
      <c r="M51" s="30"/>
      <c r="N51" s="30"/>
      <c r="O51" s="30"/>
      <c r="P51" s="30"/>
      <c r="Q51" s="30"/>
      <c r="R51" s="30"/>
      <c r="S51" s="30"/>
      <c r="T51" s="30"/>
      <c r="U51" s="30"/>
    </row>
    <row r="52" spans="2:21" ht="30">
      <c r="B52" s="16" t="s">
        <v>52</v>
      </c>
      <c r="C52" s="36" t="s">
        <v>8</v>
      </c>
      <c r="D52" s="15"/>
      <c r="E52" s="15"/>
      <c r="F52" s="15"/>
      <c r="G52" s="15"/>
      <c r="H52" s="37"/>
      <c r="I52" s="70">
        <f t="shared" si="14"/>
        <v>0</v>
      </c>
      <c r="J52" s="61"/>
      <c r="K52" s="62"/>
      <c r="L52" s="62"/>
      <c r="M52" s="30"/>
      <c r="N52" s="30"/>
      <c r="O52" s="30"/>
      <c r="P52" s="30"/>
      <c r="Q52" s="30"/>
      <c r="R52" s="30"/>
      <c r="S52" s="30"/>
      <c r="T52" s="30"/>
      <c r="U52" s="30"/>
    </row>
    <row r="53" spans="2:21" ht="25.5">
      <c r="B53" s="16" t="s">
        <v>41</v>
      </c>
      <c r="C53" s="36" t="s">
        <v>8</v>
      </c>
      <c r="D53" s="15"/>
      <c r="E53" s="15"/>
      <c r="F53" s="15"/>
      <c r="G53" s="15"/>
      <c r="H53" s="37"/>
      <c r="I53" s="70">
        <f t="shared" si="14"/>
        <v>0</v>
      </c>
      <c r="J53" s="61"/>
      <c r="K53" s="61"/>
      <c r="L53" s="62"/>
      <c r="M53" s="3"/>
      <c r="N53" s="3"/>
      <c r="O53" s="3"/>
      <c r="P53" s="3"/>
      <c r="Q53" s="3"/>
      <c r="R53" s="3"/>
      <c r="S53" s="3"/>
      <c r="T53" s="3"/>
      <c r="U53" s="3"/>
    </row>
    <row r="54" spans="2:21" ht="26.25" thickBot="1">
      <c r="B54" s="17" t="s">
        <v>42</v>
      </c>
      <c r="C54" s="50" t="s">
        <v>8</v>
      </c>
      <c r="D54" s="51"/>
      <c r="E54" s="51"/>
      <c r="F54" s="51"/>
      <c r="G54" s="51"/>
      <c r="H54" s="52"/>
      <c r="I54" s="73">
        <f>SUM(D54:G54)</f>
        <v>0</v>
      </c>
      <c r="J54" s="39"/>
      <c r="K54" s="22"/>
      <c r="L54" s="68"/>
      <c r="M54" s="3"/>
      <c r="N54" s="3"/>
      <c r="O54" s="3"/>
      <c r="P54" s="3"/>
      <c r="Q54" s="28"/>
      <c r="R54" s="28"/>
      <c r="S54" s="28"/>
      <c r="T54" s="28"/>
    </row>
    <row r="57" spans="2:21" ht="15.75" thickBot="1"/>
    <row r="58" spans="2:21" ht="30.75" thickBot="1">
      <c r="B58" s="108" t="s">
        <v>56</v>
      </c>
      <c r="C58" s="109"/>
      <c r="D58" s="109"/>
      <c r="E58" s="109"/>
      <c r="F58" s="109"/>
      <c r="G58" s="109"/>
      <c r="H58" s="109"/>
      <c r="I58" s="110"/>
      <c r="J58" s="77" t="s">
        <v>12</v>
      </c>
      <c r="K58" s="78" t="s">
        <v>13</v>
      </c>
      <c r="L58" s="79" t="s">
        <v>11</v>
      </c>
    </row>
    <row r="59" spans="2:21" ht="25.5">
      <c r="B59" s="47" t="s">
        <v>10</v>
      </c>
      <c r="C59" s="48" t="s">
        <v>8</v>
      </c>
      <c r="D59" s="81">
        <f>D20+D41</f>
        <v>0</v>
      </c>
      <c r="E59" s="81">
        <f t="shared" ref="E59:G59" si="15">E20+E41</f>
        <v>0</v>
      </c>
      <c r="F59" s="81">
        <f t="shared" si="15"/>
        <v>0</v>
      </c>
      <c r="G59" s="81">
        <f t="shared" si="15"/>
        <v>0</v>
      </c>
      <c r="H59" s="38"/>
      <c r="I59" s="80">
        <f>SUM(D59:G59)</f>
        <v>0</v>
      </c>
      <c r="J59" s="95">
        <f>IF(I59=0,0,8%)</f>
        <v>0</v>
      </c>
      <c r="K59" s="23">
        <f>IF(I59=0,0,I59/$I$10)</f>
        <v>0</v>
      </c>
      <c r="L59" s="24">
        <f>IF(I59=0,0,IF(K59&gt;J59,"Popraw dane","OK"))</f>
        <v>0</v>
      </c>
    </row>
    <row r="60" spans="2:21" ht="25.5">
      <c r="B60" s="16" t="s">
        <v>40</v>
      </c>
      <c r="C60" s="36" t="s">
        <v>8</v>
      </c>
      <c r="D60" s="82">
        <f>D22+D43</f>
        <v>0</v>
      </c>
      <c r="E60" s="82">
        <f t="shared" ref="E60:G60" si="16">E22+E43</f>
        <v>0</v>
      </c>
      <c r="F60" s="82">
        <f t="shared" si="16"/>
        <v>0</v>
      </c>
      <c r="G60" s="82">
        <f t="shared" si="16"/>
        <v>0</v>
      </c>
      <c r="H60" s="37"/>
      <c r="I60" s="60">
        <f>SUM(D60:G60)</f>
        <v>0</v>
      </c>
      <c r="J60" s="123">
        <f>IF(I60+I61=0,0,10%)</f>
        <v>0</v>
      </c>
      <c r="K60" s="125">
        <f>IF(I60+I61=0,0,(I60+I61)/$I$10)</f>
        <v>0</v>
      </c>
      <c r="L60" s="127">
        <f>IF(I60+I61=0,0,IF(K60&gt;J60,"Popraw dane","OK"))</f>
        <v>0</v>
      </c>
      <c r="N60" s="27"/>
    </row>
    <row r="61" spans="2:21" ht="25.5">
      <c r="B61" s="16" t="s">
        <v>43</v>
      </c>
      <c r="C61" s="36" t="s">
        <v>8</v>
      </c>
      <c r="D61" s="82">
        <f>D23+D44</f>
        <v>0</v>
      </c>
      <c r="E61" s="82">
        <f t="shared" ref="E61:G61" si="17">E23+E44</f>
        <v>0</v>
      </c>
      <c r="F61" s="82">
        <f t="shared" si="17"/>
        <v>0</v>
      </c>
      <c r="G61" s="82">
        <f t="shared" si="17"/>
        <v>0</v>
      </c>
      <c r="H61" s="37"/>
      <c r="I61" s="60">
        <f>SUM(D61:G61)</f>
        <v>0</v>
      </c>
      <c r="J61" s="124"/>
      <c r="K61" s="126"/>
      <c r="L61" s="128"/>
    </row>
    <row r="62" spans="2:21" ht="25.5">
      <c r="B62" s="16" t="s">
        <v>44</v>
      </c>
      <c r="C62" s="36" t="s">
        <v>8</v>
      </c>
      <c r="D62" s="82">
        <f>D24+D45</f>
        <v>0</v>
      </c>
      <c r="E62" s="82">
        <f t="shared" ref="E62:G62" si="18">E24+E45</f>
        <v>0</v>
      </c>
      <c r="F62" s="82">
        <f t="shared" si="18"/>
        <v>0</v>
      </c>
      <c r="G62" s="82">
        <f t="shared" si="18"/>
        <v>0</v>
      </c>
      <c r="H62" s="37"/>
      <c r="I62" s="60">
        <f t="shared" ref="I62" si="19">SUM(D62:G62)</f>
        <v>0</v>
      </c>
      <c r="J62" s="25">
        <f>IF(I62=0,0,5%)</f>
        <v>0</v>
      </c>
      <c r="K62" s="29">
        <f>IF(I62=0,0,I62/$I$10)</f>
        <v>0</v>
      </c>
      <c r="L62" s="31" t="str">
        <f>IF(I62=0,"OK1",IF(K62&gt;J62,"Popraw dane","OK"))</f>
        <v>OK1</v>
      </c>
    </row>
    <row r="63" spans="2:21" ht="30">
      <c r="B63" s="16" t="s">
        <v>34</v>
      </c>
      <c r="C63" s="36" t="s">
        <v>8</v>
      </c>
      <c r="D63" s="82">
        <f>D31+D52</f>
        <v>0</v>
      </c>
      <c r="E63" s="82">
        <f t="shared" ref="E63:H63" si="20">E31+E52</f>
        <v>0</v>
      </c>
      <c r="F63" s="82">
        <f t="shared" si="20"/>
        <v>0</v>
      </c>
      <c r="G63" s="82">
        <f t="shared" si="20"/>
        <v>0</v>
      </c>
      <c r="H63" s="15">
        <f t="shared" si="20"/>
        <v>0</v>
      </c>
      <c r="I63" s="60">
        <f t="shared" ref="I63:I64" si="21">SUM(D63:G63)</f>
        <v>0</v>
      </c>
      <c r="J63" s="25">
        <f>IF(I63=0,0,IF($I$10&gt;=500000,IF($M$10*$M$11&gt;$I$10*0.01,1%,$M$10*$M$11/$I$10),IF($M$10*$M$101&gt;0.02*$I$10,2%,$M$10*$M$11/$I$10)))</f>
        <v>0</v>
      </c>
      <c r="K63" s="29">
        <f>IF(I63=0,0,I63/$I$10)</f>
        <v>0</v>
      </c>
      <c r="L63" s="26">
        <f>IF(I63=0,0,IF(K63&gt;J63,"Popraw dane lub uzupełnij dane dot. miesięcznego zatrudnienia z tyt. umowy o pracę oraz okresu realizacji projektu","OK"))</f>
        <v>0</v>
      </c>
      <c r="N63" s="30"/>
      <c r="O63" s="30"/>
      <c r="P63" s="30"/>
      <c r="Q63" s="30"/>
      <c r="R63" s="30"/>
      <c r="S63" s="30"/>
      <c r="T63" s="30"/>
      <c r="U63" s="30"/>
    </row>
    <row r="64" spans="2:21" ht="25.5">
      <c r="B64" s="16" t="s">
        <v>41</v>
      </c>
      <c r="C64" s="36" t="s">
        <v>8</v>
      </c>
      <c r="D64" s="82">
        <f>D32+D53</f>
        <v>0</v>
      </c>
      <c r="E64" s="82">
        <f t="shared" ref="E64:G64" si="22">E32+E53</f>
        <v>0</v>
      </c>
      <c r="F64" s="82">
        <f t="shared" si="22"/>
        <v>0</v>
      </c>
      <c r="G64" s="82">
        <f t="shared" si="22"/>
        <v>0</v>
      </c>
      <c r="H64" s="37"/>
      <c r="I64" s="60">
        <f t="shared" si="21"/>
        <v>0</v>
      </c>
      <c r="J64" s="25">
        <f>IF(I64=0,0,10%)</f>
        <v>0</v>
      </c>
      <c r="K64" s="29">
        <f>IF(I64=0,0,I64/$I$10)</f>
        <v>0</v>
      </c>
      <c r="L64" s="31">
        <f>IF(I64=0,0,IF(K64&gt;J64,"Popraw dane","OK"))</f>
        <v>0</v>
      </c>
      <c r="M64" s="3"/>
      <c r="N64" s="30"/>
      <c r="O64" s="30"/>
      <c r="P64" s="30"/>
      <c r="Q64" s="30"/>
      <c r="R64" s="30"/>
      <c r="S64" s="30"/>
      <c r="T64" s="30"/>
      <c r="U64" s="30"/>
    </row>
    <row r="65" spans="2:20" ht="26.25" thickBot="1">
      <c r="B65" s="17" t="s">
        <v>42</v>
      </c>
      <c r="C65" s="50" t="s">
        <v>8</v>
      </c>
      <c r="D65" s="83">
        <f>D33+D54</f>
        <v>0</v>
      </c>
      <c r="E65" s="83">
        <f t="shared" ref="E65:G65" si="23">E33+E54</f>
        <v>0</v>
      </c>
      <c r="F65" s="83">
        <f t="shared" si="23"/>
        <v>0</v>
      </c>
      <c r="G65" s="83">
        <f t="shared" si="23"/>
        <v>0</v>
      </c>
      <c r="H65" s="52"/>
      <c r="I65" s="63">
        <f>SUM(D65:G65)</f>
        <v>0</v>
      </c>
      <c r="J65" s="96">
        <f>IF(I65=0,0,IF($I$10&gt;=500000,1%,2%))</f>
        <v>0</v>
      </c>
      <c r="K65" s="53">
        <f>IF(I65=0,0,I65/$I$10)</f>
        <v>0</v>
      </c>
      <c r="L65" s="54">
        <f>IF(I65=0,0,IF(K65&gt;J65,"Popraw dane","OK"))</f>
        <v>0</v>
      </c>
      <c r="M65" s="3"/>
      <c r="N65" s="3"/>
      <c r="O65" s="3"/>
      <c r="P65" s="3"/>
      <c r="Q65" s="28"/>
      <c r="R65" s="28"/>
      <c r="S65" s="28"/>
      <c r="T65" s="28"/>
    </row>
    <row r="66" spans="2:20" ht="15.75">
      <c r="B66" s="5"/>
      <c r="C66" s="5"/>
      <c r="D66" s="5"/>
      <c r="E66" s="5"/>
      <c r="F66" s="5"/>
      <c r="G66" s="5"/>
      <c r="H66" s="5"/>
      <c r="I66" s="5"/>
    </row>
    <row r="67" spans="2:20" ht="15.75" customHeight="1">
      <c r="B67" s="97" t="s">
        <v>51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</row>
    <row r="68" spans="2:20" ht="15.75" customHeight="1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spans="2:20" ht="15.75" customHeight="1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</row>
    <row r="70" spans="2:20" ht="15.75" customHeight="1"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</row>
    <row r="71" spans="2:20" ht="15.75" customHeight="1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</row>
    <row r="72" spans="2:20" ht="15.75" customHeight="1"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</row>
    <row r="73" spans="2:20" ht="15.75" customHeight="1"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</row>
    <row r="74" spans="2:20" ht="15.75" customHeight="1"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</row>
    <row r="75" spans="2:20" ht="15.75" customHeight="1"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</row>
    <row r="76" spans="2:20" ht="15.75" customHeight="1">
      <c r="B76" s="97" t="s">
        <v>53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</row>
    <row r="77" spans="2:20" ht="15.75" customHeight="1"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</row>
    <row r="78" spans="2:20" ht="15.75" customHeight="1"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</row>
    <row r="79" spans="2:20" ht="15.75">
      <c r="B79" s="5"/>
      <c r="C79" s="5"/>
      <c r="D79" s="5"/>
      <c r="E79" s="5"/>
      <c r="F79" s="5"/>
      <c r="G79" s="5"/>
      <c r="H79" s="5"/>
      <c r="I79" s="5"/>
    </row>
    <row r="80" spans="2:20" ht="15.75">
      <c r="B80" s="5"/>
      <c r="C80" s="5"/>
      <c r="D80" s="5"/>
      <c r="E80" s="5"/>
      <c r="F80" s="5"/>
      <c r="G80" s="5"/>
      <c r="H80" s="5"/>
      <c r="I80" s="5"/>
    </row>
    <row r="81" spans="2:10" ht="15.75">
      <c r="B81" s="5"/>
      <c r="C81" s="5"/>
      <c r="D81" s="5"/>
      <c r="E81" s="5"/>
      <c r="F81" s="5"/>
      <c r="G81" s="5"/>
      <c r="H81" s="5"/>
      <c r="I81" s="5"/>
    </row>
    <row r="82" spans="2:10" ht="15.75">
      <c r="B82" s="5"/>
      <c r="C82" s="5"/>
      <c r="D82" s="5"/>
      <c r="E82" s="5"/>
      <c r="F82" s="5"/>
      <c r="G82" s="5"/>
      <c r="H82" s="5"/>
      <c r="I82" s="5"/>
    </row>
    <row r="83" spans="2:10" ht="15.75">
      <c r="B83" s="5"/>
      <c r="C83" s="5"/>
      <c r="D83" s="5"/>
      <c r="E83" s="5"/>
      <c r="F83" s="5"/>
      <c r="G83" s="5"/>
      <c r="H83" s="5"/>
      <c r="I83" s="5"/>
    </row>
    <row r="84" spans="2:10" ht="15.75">
      <c r="B84" s="5"/>
      <c r="C84" s="5"/>
      <c r="D84" s="5"/>
      <c r="E84" s="5"/>
      <c r="F84" s="5"/>
      <c r="G84" s="5"/>
      <c r="H84" s="5"/>
      <c r="I84" s="5"/>
    </row>
    <row r="85" spans="2:10" ht="15.75">
      <c r="B85" s="5"/>
      <c r="C85" s="5"/>
      <c r="D85" s="5"/>
      <c r="E85" s="5"/>
      <c r="F85" s="5"/>
      <c r="G85" s="5"/>
      <c r="H85" s="5"/>
      <c r="J85" s="3"/>
    </row>
    <row r="86" spans="2:10" ht="15.75">
      <c r="C86" s="5"/>
      <c r="D86" s="5"/>
      <c r="E86" s="5"/>
      <c r="F86" s="5"/>
      <c r="G86" s="5"/>
      <c r="H86" s="5"/>
      <c r="J86" s="3"/>
    </row>
    <row r="87" spans="2:10" ht="15.75">
      <c r="B87" s="5"/>
      <c r="C87" s="5"/>
      <c r="D87" s="5"/>
      <c r="E87" s="5"/>
      <c r="F87" s="5"/>
      <c r="G87" s="5"/>
      <c r="H87" s="5"/>
      <c r="I87" s="5"/>
    </row>
    <row r="88" spans="2:10" ht="15.75">
      <c r="B88" s="5"/>
      <c r="C88" s="5"/>
      <c r="D88" s="5"/>
      <c r="E88" s="5"/>
      <c r="F88" s="5"/>
      <c r="G88" s="5"/>
      <c r="H88" s="5"/>
      <c r="I88" s="5"/>
    </row>
    <row r="89" spans="2:10" ht="15.75">
      <c r="B89" s="5"/>
      <c r="C89" s="5"/>
      <c r="D89" s="5"/>
      <c r="E89" s="5"/>
      <c r="F89" s="5"/>
      <c r="G89" s="5"/>
      <c r="H89" s="5"/>
      <c r="I89" s="5"/>
    </row>
    <row r="90" spans="2:10" ht="15.75">
      <c r="B90" s="5"/>
      <c r="C90" s="5"/>
      <c r="D90" s="5"/>
      <c r="E90" s="5"/>
      <c r="F90" s="5"/>
      <c r="G90" s="5"/>
      <c r="H90" s="5"/>
      <c r="I90" s="5"/>
    </row>
    <row r="91" spans="2:10" ht="15.75" hidden="1">
      <c r="B91" s="5"/>
      <c r="C91" s="5"/>
      <c r="D91" s="5"/>
      <c r="E91" s="5"/>
      <c r="F91" s="5"/>
      <c r="G91" s="5"/>
      <c r="H91" s="5"/>
      <c r="I91" s="5"/>
    </row>
    <row r="92" spans="2:10" hidden="1">
      <c r="B92" s="6"/>
    </row>
    <row r="93" spans="2:10" hidden="1">
      <c r="B93" s="6">
        <v>1</v>
      </c>
      <c r="C93" s="11">
        <v>50</v>
      </c>
      <c r="D93" s="7" t="s">
        <v>4</v>
      </c>
      <c r="E93" s="7">
        <v>2</v>
      </c>
      <c r="F93" s="3" t="s">
        <v>29</v>
      </c>
    </row>
    <row r="94" spans="2:10" hidden="1">
      <c r="B94" s="6">
        <v>2</v>
      </c>
      <c r="C94" s="12">
        <v>60</v>
      </c>
      <c r="D94" s="8" t="s">
        <v>1</v>
      </c>
      <c r="E94" s="8"/>
      <c r="F94" s="3" t="s">
        <v>30</v>
      </c>
    </row>
    <row r="95" spans="2:10" hidden="1">
      <c r="B95" s="6">
        <v>3</v>
      </c>
      <c r="C95" s="12">
        <v>70</v>
      </c>
      <c r="D95" s="8" t="s">
        <v>2</v>
      </c>
      <c r="E95" s="8"/>
    </row>
    <row r="96" spans="2:10" hidden="1">
      <c r="B96" s="6">
        <v>4</v>
      </c>
      <c r="C96" s="12">
        <v>70</v>
      </c>
      <c r="D96" s="8" t="s">
        <v>3</v>
      </c>
      <c r="E96" s="8"/>
    </row>
    <row r="97" spans="2:5">
      <c r="B97" s="6"/>
      <c r="C97" s="6"/>
      <c r="D97" s="6"/>
      <c r="E97" s="6"/>
    </row>
    <row r="98" spans="2:5">
      <c r="B98" s="6"/>
    </row>
    <row r="99" spans="2:5">
      <c r="B99" s="9"/>
    </row>
  </sheetData>
  <mergeCells count="33">
    <mergeCell ref="I7:I8"/>
    <mergeCell ref="I35:I37"/>
    <mergeCell ref="I14:I16"/>
    <mergeCell ref="K10:L10"/>
    <mergeCell ref="K11:L12"/>
    <mergeCell ref="L60:L61"/>
    <mergeCell ref="B40:C40"/>
    <mergeCell ref="B35:C35"/>
    <mergeCell ref="B36:C36"/>
    <mergeCell ref="B37:C37"/>
    <mergeCell ref="B38:C38"/>
    <mergeCell ref="B39:C39"/>
    <mergeCell ref="B11:G11"/>
    <mergeCell ref="B18:C18"/>
    <mergeCell ref="B19:C19"/>
    <mergeCell ref="J60:J61"/>
    <mergeCell ref="K60:K61"/>
    <mergeCell ref="B76:L78"/>
    <mergeCell ref="M11:M12"/>
    <mergeCell ref="B67:L75"/>
    <mergeCell ref="B7:C7"/>
    <mergeCell ref="B8:C8"/>
    <mergeCell ref="B14:C14"/>
    <mergeCell ref="B15:C15"/>
    <mergeCell ref="B17:C17"/>
    <mergeCell ref="B16:C16"/>
    <mergeCell ref="B9:C9"/>
    <mergeCell ref="B58:I58"/>
    <mergeCell ref="D9:G9"/>
    <mergeCell ref="B10:G10"/>
    <mergeCell ref="D13:G13"/>
    <mergeCell ref="D34:G34"/>
    <mergeCell ref="B12:G12"/>
  </mergeCells>
  <conditionalFormatting sqref="D15">
    <cfRule type="cellIs" dxfId="134" priority="431" operator="greaterThan">
      <formula>$D$14</formula>
    </cfRule>
  </conditionalFormatting>
  <conditionalFormatting sqref="E15">
    <cfRule type="cellIs" dxfId="133" priority="429" operator="greaterThan">
      <formula>$E$14</formula>
    </cfRule>
  </conditionalFormatting>
  <conditionalFormatting sqref="F15">
    <cfRule type="cellIs" dxfId="132" priority="428" operator="greaterThan">
      <formula>$F$14</formula>
    </cfRule>
  </conditionalFormatting>
  <conditionalFormatting sqref="G15">
    <cfRule type="cellIs" dxfId="131" priority="427" operator="greaterThan">
      <formula>$G$14</formula>
    </cfRule>
  </conditionalFormatting>
  <conditionalFormatting sqref="D16:G16">
    <cfRule type="containsText" dxfId="130" priority="426" operator="containsText" text="Popraw wartość">
      <formula>NOT(ISERROR(SEARCH("Popraw wartość",D16)))</formula>
    </cfRule>
  </conditionalFormatting>
  <conditionalFormatting sqref="K20">
    <cfRule type="cellIs" dxfId="129" priority="243" operator="equal">
      <formula>0</formula>
    </cfRule>
    <cfRule type="cellIs" dxfId="128" priority="407" operator="equal">
      <formula>J20</formula>
    </cfRule>
    <cfRule type="cellIs" dxfId="127" priority="408" operator="lessThan">
      <formula>J20</formula>
    </cfRule>
    <cfRule type="cellIs" dxfId="126" priority="409" operator="greaterThan">
      <formula>J20</formula>
    </cfRule>
  </conditionalFormatting>
  <conditionalFormatting sqref="L20">
    <cfRule type="cellIs" dxfId="125" priority="240" operator="equal">
      <formula>0</formula>
    </cfRule>
    <cfRule type="containsText" dxfId="124" priority="398" operator="containsText" text="Popraw">
      <formula>NOT(ISERROR(SEARCH("Popraw",L20)))</formula>
    </cfRule>
    <cfRule type="containsText" dxfId="123" priority="399" operator="containsText" text="OK">
      <formula>NOT(ISERROR(SEARCH("OK",L20)))</formula>
    </cfRule>
  </conditionalFormatting>
  <conditionalFormatting sqref="L22">
    <cfRule type="containsText" dxfId="122" priority="380" operator="containsText" text="Popraw">
      <formula>NOT(ISERROR(SEARCH("Popraw",L22)))</formula>
    </cfRule>
    <cfRule type="containsText" dxfId="121" priority="381" operator="containsText" text="OK">
      <formula>NOT(ISERROR(SEARCH("OK",L22)))</formula>
    </cfRule>
  </conditionalFormatting>
  <conditionalFormatting sqref="L24">
    <cfRule type="containsText" dxfId="120" priority="253" operator="containsText" text="OK1">
      <formula>NOT(ISERROR(SEARCH("OK1",L24)))</formula>
    </cfRule>
    <cfRule type="containsText" dxfId="119" priority="368" operator="containsText" text="Popraw">
      <formula>NOT(ISERROR(SEARCH("Popraw",L24)))</formula>
    </cfRule>
    <cfRule type="containsText" dxfId="118" priority="369" operator="containsText" text="OK">
      <formula>NOT(ISERROR(SEARCH("OK",L24)))</formula>
    </cfRule>
  </conditionalFormatting>
  <conditionalFormatting sqref="L32">
    <cfRule type="cellIs" dxfId="117" priority="238" operator="equal">
      <formula>0</formula>
    </cfRule>
    <cfRule type="containsText" dxfId="116" priority="332" operator="containsText" text="Popraw">
      <formula>NOT(ISERROR(SEARCH("Popraw",L32)))</formula>
    </cfRule>
    <cfRule type="containsText" dxfId="115" priority="333" operator="containsText" text="OK">
      <formula>NOT(ISERROR(SEARCH("OK",L32)))</formula>
    </cfRule>
  </conditionalFormatting>
  <conditionalFormatting sqref="L33">
    <cfRule type="cellIs" dxfId="114" priority="237" operator="equal">
      <formula>0</formula>
    </cfRule>
    <cfRule type="containsText" dxfId="113" priority="314" operator="containsText" text="Popraw">
      <formula>NOT(ISERROR(SEARCH("Popraw",L33)))</formula>
    </cfRule>
    <cfRule type="containsText" dxfId="112" priority="315" operator="containsText" text="OK">
      <formula>NOT(ISERROR(SEARCH("OK",L33)))</formula>
    </cfRule>
  </conditionalFormatting>
  <conditionalFormatting sqref="K22">
    <cfRule type="cellIs" dxfId="111" priority="275" operator="equal">
      <formula>J22</formula>
    </cfRule>
    <cfRule type="cellIs" dxfId="110" priority="276" operator="lessThan">
      <formula>J22</formula>
    </cfRule>
    <cfRule type="cellIs" dxfId="109" priority="277" operator="greaterThan">
      <formula>J22</formula>
    </cfRule>
  </conditionalFormatting>
  <conditionalFormatting sqref="K24">
    <cfRule type="cellIs" dxfId="108" priority="252" operator="equal">
      <formula>0</formula>
    </cfRule>
    <cfRule type="cellIs" dxfId="107" priority="269" operator="equal">
      <formula>J24</formula>
    </cfRule>
    <cfRule type="cellIs" dxfId="106" priority="270" operator="lessThan">
      <formula>J24</formula>
    </cfRule>
    <cfRule type="cellIs" dxfId="105" priority="271" operator="greaterThan">
      <formula>J24</formula>
    </cfRule>
  </conditionalFormatting>
  <conditionalFormatting sqref="K32">
    <cfRule type="cellIs" dxfId="104" priority="230" operator="equal">
      <formula>0</formula>
    </cfRule>
    <cfRule type="cellIs" dxfId="103" priority="257" operator="equal">
      <formula>J32</formula>
    </cfRule>
    <cfRule type="cellIs" dxfId="102" priority="258" operator="lessThan">
      <formula>J32</formula>
    </cfRule>
    <cfRule type="cellIs" dxfId="101" priority="259" operator="greaterThan">
      <formula>J32</formula>
    </cfRule>
  </conditionalFormatting>
  <conditionalFormatting sqref="K33">
    <cfRule type="cellIs" dxfId="100" priority="227" operator="equal">
      <formula>0</formula>
    </cfRule>
    <cfRule type="cellIs" dxfId="99" priority="254" operator="equal">
      <formula>J33</formula>
    </cfRule>
    <cfRule type="cellIs" dxfId="98" priority="255" operator="lessThan">
      <formula>J33</formula>
    </cfRule>
    <cfRule type="cellIs" dxfId="97" priority="256" operator="greaterThan">
      <formula>J33</formula>
    </cfRule>
  </conditionalFormatting>
  <conditionalFormatting sqref="J24">
    <cfRule type="cellIs" dxfId="96" priority="245" operator="equal">
      <formula>0</formula>
    </cfRule>
  </conditionalFormatting>
  <conditionalFormatting sqref="J20">
    <cfRule type="cellIs" dxfId="95" priority="244" operator="equal">
      <formula>0</formula>
    </cfRule>
  </conditionalFormatting>
  <conditionalFormatting sqref="L22:L23">
    <cfRule type="cellIs" dxfId="94" priority="239" operator="equal">
      <formula>0</formula>
    </cfRule>
  </conditionalFormatting>
  <conditionalFormatting sqref="J22:J23">
    <cfRule type="cellIs" dxfId="93" priority="234" operator="equal">
      <formula>0</formula>
    </cfRule>
  </conditionalFormatting>
  <conditionalFormatting sqref="K22:K23">
    <cfRule type="cellIs" dxfId="92" priority="233" operator="equal">
      <formula>0</formula>
    </cfRule>
  </conditionalFormatting>
  <conditionalFormatting sqref="J32">
    <cfRule type="cellIs" dxfId="91" priority="229" operator="equal">
      <formula>0</formula>
    </cfRule>
  </conditionalFormatting>
  <conditionalFormatting sqref="J33">
    <cfRule type="cellIs" dxfId="90" priority="228" operator="equal">
      <formula>0</formula>
    </cfRule>
  </conditionalFormatting>
  <conditionalFormatting sqref="I10">
    <cfRule type="cellIs" dxfId="89" priority="222" operator="equal">
      <formula>5000000</formula>
    </cfRule>
    <cfRule type="cellIs" dxfId="88" priority="223" operator="lessThan">
      <formula>5000000</formula>
    </cfRule>
    <cfRule type="cellIs" dxfId="87" priority="226" operator="greaterThan">
      <formula>5000000</formula>
    </cfRule>
  </conditionalFormatting>
  <conditionalFormatting sqref="I9">
    <cfRule type="containsText" dxfId="86" priority="225" operator="containsText" text="OK">
      <formula>NOT(ISERROR(SEARCH("OK",I9)))</formula>
    </cfRule>
  </conditionalFormatting>
  <conditionalFormatting sqref="I9">
    <cfRule type="containsText" dxfId="85" priority="220" operator="containsText" text="Minim">
      <formula>NOT(ISERROR(SEARCH("Minim",I9)))</formula>
    </cfRule>
    <cfRule type="containsText" dxfId="84" priority="221" operator="containsText" text="Przekroczenie">
      <formula>NOT(ISERROR(SEARCH("Przekroczenie",I9)))</formula>
    </cfRule>
  </conditionalFormatting>
  <conditionalFormatting sqref="K41">
    <cfRule type="cellIs" dxfId="83" priority="68" operator="equal">
      <formula>0</formula>
    </cfRule>
    <cfRule type="cellIs" dxfId="82" priority="100" operator="equal">
      <formula>J41</formula>
    </cfRule>
    <cfRule type="cellIs" dxfId="81" priority="101" operator="lessThan">
      <formula>J41</formula>
    </cfRule>
    <cfRule type="cellIs" dxfId="80" priority="102" operator="greaterThan">
      <formula>J41</formula>
    </cfRule>
  </conditionalFormatting>
  <conditionalFormatting sqref="L41">
    <cfRule type="cellIs" dxfId="79" priority="67" operator="equal">
      <formula>0</formula>
    </cfRule>
    <cfRule type="containsText" dxfId="78" priority="98" operator="containsText" text="Popraw">
      <formula>NOT(ISERROR(SEARCH("Popraw",L41)))</formula>
    </cfRule>
    <cfRule type="containsText" dxfId="77" priority="99" operator="containsText" text="OK">
      <formula>NOT(ISERROR(SEARCH("OK",L41)))</formula>
    </cfRule>
  </conditionalFormatting>
  <conditionalFormatting sqref="L43">
    <cfRule type="containsText" dxfId="76" priority="96" operator="containsText" text="Popraw">
      <formula>NOT(ISERROR(SEARCH("Popraw",L43)))</formula>
    </cfRule>
    <cfRule type="containsText" dxfId="75" priority="97" operator="containsText" text="OK">
      <formula>NOT(ISERROR(SEARCH("OK",L43)))</formula>
    </cfRule>
  </conditionalFormatting>
  <conditionalFormatting sqref="L45">
    <cfRule type="containsText" dxfId="74" priority="72" operator="containsText" text="OK1">
      <formula>NOT(ISERROR(SEARCH("OK1",L45)))</formula>
    </cfRule>
    <cfRule type="containsText" dxfId="73" priority="94" operator="containsText" text="Popraw">
      <formula>NOT(ISERROR(SEARCH("Popraw",L45)))</formula>
    </cfRule>
    <cfRule type="containsText" dxfId="72" priority="95" operator="containsText" text="OK">
      <formula>NOT(ISERROR(SEARCH("OK",L45)))</formula>
    </cfRule>
  </conditionalFormatting>
  <conditionalFormatting sqref="L54">
    <cfRule type="cellIs" dxfId="71" priority="64" operator="equal">
      <formula>0</formula>
    </cfRule>
    <cfRule type="containsText" dxfId="70" priority="88" operator="containsText" text="Popraw">
      <formula>NOT(ISERROR(SEARCH("Popraw",L54)))</formula>
    </cfRule>
    <cfRule type="containsText" dxfId="69" priority="89" operator="containsText" text="OK">
      <formula>NOT(ISERROR(SEARCH("OK",L54)))</formula>
    </cfRule>
  </conditionalFormatting>
  <conditionalFormatting sqref="K43">
    <cfRule type="cellIs" dxfId="68" priority="85" operator="equal">
      <formula>J43</formula>
    </cfRule>
    <cfRule type="cellIs" dxfId="67" priority="86" operator="lessThan">
      <formula>J43</formula>
    </cfRule>
    <cfRule type="cellIs" dxfId="66" priority="87" operator="greaterThan">
      <formula>J43</formula>
    </cfRule>
  </conditionalFormatting>
  <conditionalFormatting sqref="K45">
    <cfRule type="cellIs" dxfId="65" priority="71" operator="equal">
      <formula>0</formula>
    </cfRule>
    <cfRule type="cellIs" dxfId="64" priority="82" operator="equal">
      <formula>J45</formula>
    </cfRule>
    <cfRule type="cellIs" dxfId="63" priority="83" operator="lessThan">
      <formula>J45</formula>
    </cfRule>
    <cfRule type="cellIs" dxfId="62" priority="84" operator="greaterThan">
      <formula>J45</formula>
    </cfRule>
  </conditionalFormatting>
  <conditionalFormatting sqref="K54">
    <cfRule type="cellIs" dxfId="61" priority="56" operator="equal">
      <formula>0</formula>
    </cfRule>
    <cfRule type="cellIs" dxfId="60" priority="73" operator="equal">
      <formula>J54</formula>
    </cfRule>
    <cfRule type="cellIs" dxfId="59" priority="74" operator="lessThan">
      <formula>J54</formula>
    </cfRule>
    <cfRule type="cellIs" dxfId="58" priority="75" operator="greaterThan">
      <formula>J54</formula>
    </cfRule>
  </conditionalFormatting>
  <conditionalFormatting sqref="J45">
    <cfRule type="cellIs" dxfId="57" priority="70" operator="equal">
      <formula>0</formula>
    </cfRule>
  </conditionalFormatting>
  <conditionalFormatting sqref="J41">
    <cfRule type="cellIs" dxfId="56" priority="69" operator="equal">
      <formula>0</formula>
    </cfRule>
  </conditionalFormatting>
  <conditionalFormatting sqref="L43:L44">
    <cfRule type="cellIs" dxfId="55" priority="66" operator="equal">
      <formula>0</formula>
    </cfRule>
  </conditionalFormatting>
  <conditionalFormatting sqref="J43:J44">
    <cfRule type="cellIs" dxfId="54" priority="63" operator="equal">
      <formula>0</formula>
    </cfRule>
  </conditionalFormatting>
  <conditionalFormatting sqref="K43:K44">
    <cfRule type="cellIs" dxfId="53" priority="62" operator="equal">
      <formula>0</formula>
    </cfRule>
  </conditionalFormatting>
  <conditionalFormatting sqref="J54">
    <cfRule type="cellIs" dxfId="52" priority="57" operator="equal">
      <formula>0</formula>
    </cfRule>
  </conditionalFormatting>
  <conditionalFormatting sqref="D37:G37">
    <cfRule type="containsText" dxfId="51" priority="51" operator="containsText" text="Popraw wartość">
      <formula>NOT(ISERROR(SEARCH("Popraw wartość",D37)))</formula>
    </cfRule>
  </conditionalFormatting>
  <conditionalFormatting sqref="D36">
    <cfRule type="cellIs" dxfId="50" priority="55" operator="greaterThan">
      <formula>$D$35</formula>
    </cfRule>
  </conditionalFormatting>
  <conditionalFormatting sqref="E36">
    <cfRule type="cellIs" dxfId="49" priority="50" operator="greaterThan">
      <formula>$E$35</formula>
    </cfRule>
  </conditionalFormatting>
  <conditionalFormatting sqref="F36">
    <cfRule type="cellIs" dxfId="48" priority="49" operator="greaterThan">
      <formula>$F$35</formula>
    </cfRule>
  </conditionalFormatting>
  <conditionalFormatting sqref="G36">
    <cfRule type="cellIs" dxfId="47" priority="48" operator="greaterThan">
      <formula>$G$35</formula>
    </cfRule>
  </conditionalFormatting>
  <conditionalFormatting sqref="K59">
    <cfRule type="cellIs" dxfId="46" priority="13" operator="equal">
      <formula>0</formula>
    </cfRule>
    <cfRule type="cellIs" dxfId="45" priority="45" operator="equal">
      <formula>J59</formula>
    </cfRule>
    <cfRule type="cellIs" dxfId="44" priority="46" operator="lessThan">
      <formula>J59</formula>
    </cfRule>
    <cfRule type="cellIs" dxfId="43" priority="47" operator="greaterThan">
      <formula>J59</formula>
    </cfRule>
  </conditionalFormatting>
  <conditionalFormatting sqref="L59">
    <cfRule type="cellIs" dxfId="42" priority="12" operator="equal">
      <formula>0</formula>
    </cfRule>
    <cfRule type="containsText" dxfId="41" priority="43" operator="containsText" text="Popraw">
      <formula>NOT(ISERROR(SEARCH("Popraw",L59)))</formula>
    </cfRule>
    <cfRule type="containsText" dxfId="40" priority="44" operator="containsText" text="OK">
      <formula>NOT(ISERROR(SEARCH("OK",L59)))</formula>
    </cfRule>
  </conditionalFormatting>
  <conditionalFormatting sqref="L60">
    <cfRule type="containsText" dxfId="39" priority="41" operator="containsText" text="Popraw">
      <formula>NOT(ISERROR(SEARCH("Popraw",L60)))</formula>
    </cfRule>
    <cfRule type="containsText" dxfId="38" priority="42" operator="containsText" text="OK">
      <formula>NOT(ISERROR(SEARCH("OK",L60)))</formula>
    </cfRule>
  </conditionalFormatting>
  <conditionalFormatting sqref="L62">
    <cfRule type="containsText" dxfId="37" priority="17" operator="containsText" text="OK1">
      <formula>NOT(ISERROR(SEARCH("OK1",L62)))</formula>
    </cfRule>
    <cfRule type="containsText" dxfId="36" priority="39" operator="containsText" text="Popraw">
      <formula>NOT(ISERROR(SEARCH("Popraw",L62)))</formula>
    </cfRule>
    <cfRule type="containsText" dxfId="35" priority="40" operator="containsText" text="OK">
      <formula>NOT(ISERROR(SEARCH("OK",L62)))</formula>
    </cfRule>
  </conditionalFormatting>
  <conditionalFormatting sqref="L63">
    <cfRule type="containsText" dxfId="34" priority="37" operator="containsText" text="Uzupełnij">
      <formula>NOT(ISERROR(SEARCH("Uzupełnij",L63)))</formula>
    </cfRule>
    <cfRule type="containsText" dxfId="33" priority="38" operator="containsText" text="OK">
      <formula>NOT(ISERROR(SEARCH("OK",L63)))</formula>
    </cfRule>
  </conditionalFormatting>
  <conditionalFormatting sqref="L64">
    <cfRule type="cellIs" dxfId="32" priority="10" operator="equal">
      <formula>0</formula>
    </cfRule>
    <cfRule type="containsText" dxfId="31" priority="35" operator="containsText" text="Popraw">
      <formula>NOT(ISERROR(SEARCH("Popraw",L64)))</formula>
    </cfRule>
    <cfRule type="containsText" dxfId="30" priority="36" operator="containsText" text="OK">
      <formula>NOT(ISERROR(SEARCH("OK",L64)))</formula>
    </cfRule>
  </conditionalFormatting>
  <conditionalFormatting sqref="L65">
    <cfRule type="cellIs" dxfId="29" priority="9" operator="equal">
      <formula>0</formula>
    </cfRule>
    <cfRule type="containsText" dxfId="28" priority="33" operator="containsText" text="Popraw">
      <formula>NOT(ISERROR(SEARCH("Popraw",L65)))</formula>
    </cfRule>
    <cfRule type="containsText" dxfId="27" priority="34" operator="containsText" text="OK">
      <formula>NOT(ISERROR(SEARCH("OK",L65)))</formula>
    </cfRule>
  </conditionalFormatting>
  <conditionalFormatting sqref="K60">
    <cfRule type="cellIs" dxfId="26" priority="30" operator="equal">
      <formula>J60</formula>
    </cfRule>
    <cfRule type="cellIs" dxfId="25" priority="31" operator="lessThan">
      <formula>J60</formula>
    </cfRule>
    <cfRule type="cellIs" dxfId="24" priority="32" operator="greaterThan">
      <formula>J60</formula>
    </cfRule>
  </conditionalFormatting>
  <conditionalFormatting sqref="K62">
    <cfRule type="cellIs" dxfId="23" priority="16" operator="equal">
      <formula>0</formula>
    </cfRule>
    <cfRule type="cellIs" dxfId="22" priority="27" operator="equal">
      <formula>J62</formula>
    </cfRule>
    <cfRule type="cellIs" dxfId="21" priority="28" operator="lessThan">
      <formula>J62</formula>
    </cfRule>
    <cfRule type="cellIs" dxfId="20" priority="29" operator="greaterThan">
      <formula>J62</formula>
    </cfRule>
  </conditionalFormatting>
  <conditionalFormatting sqref="K63">
    <cfRule type="cellIs" dxfId="19" priority="5" operator="equal">
      <formula>0</formula>
    </cfRule>
    <cfRule type="cellIs" dxfId="18" priority="24" operator="equal">
      <formula>J63</formula>
    </cfRule>
    <cfRule type="cellIs" dxfId="17" priority="25" operator="lessThan">
      <formula>J63</formula>
    </cfRule>
    <cfRule type="cellIs" dxfId="16" priority="26" operator="greaterThan">
      <formula>J63</formula>
    </cfRule>
  </conditionalFormatting>
  <conditionalFormatting sqref="K64">
    <cfRule type="cellIs" dxfId="15" priority="4" operator="equal">
      <formula>0</formula>
    </cfRule>
    <cfRule type="cellIs" dxfId="14" priority="21" operator="equal">
      <formula>J64</formula>
    </cfRule>
    <cfRule type="cellIs" dxfId="13" priority="22" operator="lessThan">
      <formula>J64</formula>
    </cfRule>
    <cfRule type="cellIs" dxfId="12" priority="23" operator="greaterThan">
      <formula>J64</formula>
    </cfRule>
  </conditionalFormatting>
  <conditionalFormatting sqref="K65">
    <cfRule type="cellIs" dxfId="11" priority="1" operator="equal">
      <formula>0</formula>
    </cfRule>
    <cfRule type="cellIs" dxfId="10" priority="18" operator="equal">
      <formula>J65</formula>
    </cfRule>
    <cfRule type="cellIs" dxfId="9" priority="19" operator="lessThan">
      <formula>J65</formula>
    </cfRule>
    <cfRule type="cellIs" dxfId="8" priority="20" operator="greaterThan">
      <formula>J65</formula>
    </cfRule>
  </conditionalFormatting>
  <conditionalFormatting sqref="J62">
    <cfRule type="cellIs" dxfId="7" priority="15" operator="equal">
      <formula>0</formula>
    </cfRule>
  </conditionalFormatting>
  <conditionalFormatting sqref="J59">
    <cfRule type="cellIs" dxfId="6" priority="14" operator="equal">
      <formula>0</formula>
    </cfRule>
  </conditionalFormatting>
  <conditionalFormatting sqref="L60">
    <cfRule type="cellIs" dxfId="5" priority="11" operator="equal">
      <formula>0</formula>
    </cfRule>
  </conditionalFormatting>
  <conditionalFormatting sqref="J60">
    <cfRule type="cellIs" dxfId="4" priority="8" operator="equal">
      <formula>0</formula>
    </cfRule>
  </conditionalFormatting>
  <conditionalFormatting sqref="K60">
    <cfRule type="cellIs" dxfId="3" priority="7" operator="equal">
      <formula>0</formula>
    </cfRule>
  </conditionalFormatting>
  <conditionalFormatting sqref="J63">
    <cfRule type="cellIs" dxfId="2" priority="6" operator="equal">
      <formula>0</formula>
    </cfRule>
  </conditionalFormatting>
  <conditionalFormatting sqref="J64">
    <cfRule type="cellIs" dxfId="1" priority="3" operator="equal">
      <formula>0</formula>
    </cfRule>
  </conditionalFormatting>
  <conditionalFormatting sqref="J65">
    <cfRule type="cellIs" dxfId="0" priority="2" operator="equal">
      <formula>0</formula>
    </cfRule>
  </conditionalFormatting>
  <dataValidations count="4">
    <dataValidation type="list" allowBlank="1" showInputMessage="1" showErrorMessage="1" sqref="D8:G8 H34 H8:H13">
      <formula1>$D$93:$D$96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5:G15 D36:G36">
      <formula1>AND(D15&lt;=D14,D15&gt;=0)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53 K51 M11">
      <formula1>AND(K11&lt;=5000,K11&gt;=0)</formula1>
    </dataValidation>
    <dataValidation type="list" allowBlank="1" showInputMessage="1" showErrorMessage="1" sqref="D9">
      <formula1>$F$93:$F$94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1.2.1.a</vt:lpstr>
      <vt:lpstr>'DIP GWOD 1.2.1.a'!Obszar_wydruku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2015-10-30T11:58:32Z</dcterms:modified>
</cp:coreProperties>
</file>